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wdp" ContentType="image/vnd.ms-photo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tables/table1.xml" ContentType="application/vnd.openxmlformats-officedocument.spreadsheetml.table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D:\kolesnikovich\цены2011\Цены 2020\Приказы\Приказ_Повышение цен РВА 01.2021\ВВ Укр с 01.02.2021\"/>
    </mc:Choice>
  </mc:AlternateContent>
  <bookViews>
    <workbookView xWindow="0" yWindow="0" windowWidth="23040" windowHeight="9345" tabRatio="923"/>
  </bookViews>
  <sheets>
    <sheet name="Содержание" sheetId="1" r:id="rId1"/>
    <sheet name="Прайс ОВ" sheetId="24" r:id="rId2"/>
    <sheet name="Прайс РВ" sheetId="54" r:id="rId3"/>
    <sheet name="Прайс Калитка" sheetId="55" r:id="rId4"/>
    <sheet name="Прайс СО" sheetId="63" r:id="rId5"/>
    <sheet name="Прайс доп.опции" sheetId="56" r:id="rId6"/>
    <sheet name="Материал заполнения" sheetId="59" r:id="rId7"/>
    <sheet name="Цветовая гамма" sheetId="51" r:id="rId8"/>
    <sheet name="Описание ОВ" sheetId="61" r:id="rId9"/>
    <sheet name="Описание РВ" sheetId="65" r:id="rId10"/>
    <sheet name="Описание Калитки" sheetId="62" r:id="rId11"/>
    <sheet name="Типы заполнения ОВ" sheetId="67" r:id="rId12"/>
    <sheet name="Типы заполнения РВ" sheetId="7" r:id="rId13"/>
    <sheet name="Типы заполнения Калитки" sheetId="66" r:id="rId14"/>
    <sheet name="data" sheetId="53" state="hidden" r:id="rId15"/>
    <sheet name="Доп. инфо" sheetId="70" r:id="rId16"/>
  </sheets>
  <externalReferences>
    <externalReference r:id="rId17"/>
  </externalReferences>
  <definedNames>
    <definedName name="Z_E02F492C_4FFC_468B_A5E7_16AA0DC67212_.wvu.PrintArea" localSheetId="5" hidden="1">'Прайс доп.опции'!$A$1:$S$51</definedName>
    <definedName name="Z_E02F492C_4FFC_468B_A5E7_16AA0DC67212_.wvu.PrintArea" localSheetId="3" hidden="1">'Прайс Калитка'!$A$1:$V$35</definedName>
    <definedName name="Z_E02F492C_4FFC_468B_A5E7_16AA0DC67212_.wvu.PrintArea" localSheetId="1" hidden="1">'Прайс ОВ'!$A$1:$Z$41</definedName>
    <definedName name="Z_E02F492C_4FFC_468B_A5E7_16AA0DC67212_.wvu.PrintArea" localSheetId="2" hidden="1">'Прайс РВ'!$A$1:$Z$42</definedName>
    <definedName name="Z_E02F492C_4FFC_468B_A5E7_16AA0DC67212_.wvu.PrintArea" localSheetId="0" hidden="1">Содержание!$B$1:$B$43</definedName>
    <definedName name="Z_E02F492C_4FFC_468B_A5E7_16AA0DC67212_.wvu.PrintArea" localSheetId="13" hidden="1">'Типы заполнения Калитки'!$B$1:$D$51</definedName>
    <definedName name="Z_E02F492C_4FFC_468B_A5E7_16AA0DC67212_.wvu.PrintArea" localSheetId="11" hidden="1">'Типы заполнения ОВ'!$B$1:$D$48</definedName>
    <definedName name="Z_E02F492C_4FFC_468B_A5E7_16AA0DC67212_.wvu.PrintArea" localSheetId="12" hidden="1">'Типы заполнения РВ'!$B$1:$D$51</definedName>
    <definedName name="Z_E02F492C_4FFC_468B_A5E7_16AA0DC67212_.wvu.PrintTitles" localSheetId="5" hidden="1">'Прайс доп.опции'!$1:$8</definedName>
    <definedName name="Z_E02F492C_4FFC_468B_A5E7_16AA0DC67212_.wvu.PrintTitles" localSheetId="3" hidden="1">'Прайс Калитка'!$1:$14</definedName>
    <definedName name="Z_E02F492C_4FFC_468B_A5E7_16AA0DC67212_.wvu.PrintTitles" localSheetId="1" hidden="1">'Прайс ОВ'!$1:$15</definedName>
    <definedName name="Z_E02F492C_4FFC_468B_A5E7_16AA0DC67212_.wvu.PrintTitles" localSheetId="2" hidden="1">'Прайс РВ'!$1:$15</definedName>
    <definedName name="Внутренний_курс_ГК">[1]data!$D$1</definedName>
    <definedName name="_xlnm.Print_Titles" localSheetId="1">'Прайс ОВ'!$1:$15</definedName>
    <definedName name="_xlnm.Print_Area" localSheetId="10">'Описание Калитки'!$A$1:$F$32</definedName>
    <definedName name="_xlnm.Print_Area" localSheetId="8">'Описание ОВ'!$A$1:$F$38</definedName>
    <definedName name="_xlnm.Print_Area" localSheetId="9">'Описание РВ'!$A$1:$F$34</definedName>
    <definedName name="_xlnm.Print_Area" localSheetId="5">'Прайс доп.опции'!$A$1:$N$55</definedName>
    <definedName name="_xlnm.Print_Area" localSheetId="3">'Прайс Калитка'!$A$1:$V$36</definedName>
    <definedName name="_xlnm.Print_Area" localSheetId="1">'Прайс ОВ'!$A$1:$Z$67</definedName>
    <definedName name="_xlnm.Print_Area" localSheetId="2">'Прайс РВ'!$A$1:$Z$68</definedName>
    <definedName name="_xlnm.Print_Area" localSheetId="4">'Прайс СО'!$A$1:$E$40</definedName>
    <definedName name="_xlnm.Print_Area" localSheetId="0">Содержание!$A$1:$C$40</definedName>
    <definedName name="_xlnm.Print_Area" localSheetId="13">'Типы заполнения Калитки'!$A$1:$D$14</definedName>
    <definedName name="_xlnm.Print_Area" localSheetId="11">'Типы заполнения ОВ'!$A$1:$D$15</definedName>
    <definedName name="_xlnm.Print_Area" localSheetId="12">'Типы заполнения РВ'!$A$1:$D$14</definedName>
    <definedName name="_xlnm.Print_Area" localSheetId="7">'Цветовая гамма'!$A$1:$N$45</definedName>
    <definedName name="Ответы">data!$A$2:$A$3</definedName>
    <definedName name="ПереченьЗаполнений">data!$A$28:$A$34</definedName>
    <definedName name="ШиринаПрофиля">data!$A$6:$A$7</definedName>
  </definedNames>
  <calcPr calcId="152511"/>
  <customWorkbookViews>
    <customWorkbookView name="admin - Личное представление" guid="{E02F492C-4FFC-468B-A5E7-16AA0DC67212}" mergeInterval="0" personalView="1" maximized="1" xWindow="1" yWindow="1" windowWidth="1280" windowHeight="553" tabRatio="923" activeSheetId="6"/>
  </customWorkbookViews>
</workbook>
</file>

<file path=xl/calcChain.xml><?xml version="1.0" encoding="utf-8"?>
<calcChain xmlns="http://schemas.openxmlformats.org/spreadsheetml/2006/main">
  <c r="E34" i="63" l="1"/>
  <c r="A44" i="24" l="1"/>
  <c r="O19" i="55" l="1"/>
  <c r="A45" i="54"/>
  <c r="F4" i="56" l="1"/>
  <c r="F6" i="56" l="1"/>
  <c r="F50" i="56"/>
  <c r="F40" i="56"/>
  <c r="F27" i="56"/>
  <c r="F18" i="56"/>
  <c r="F48" i="56"/>
  <c r="F25" i="56"/>
  <c r="F47" i="56"/>
  <c r="F23" i="56"/>
  <c r="F30" i="56"/>
  <c r="F29" i="56"/>
  <c r="F49" i="56"/>
  <c r="F39" i="56"/>
  <c r="F26" i="56"/>
  <c r="F17" i="56"/>
  <c r="F37" i="56"/>
  <c r="F16" i="56"/>
  <c r="F36" i="56"/>
  <c r="F15" i="56"/>
  <c r="F52" i="56"/>
  <c r="F19" i="56"/>
  <c r="F46" i="56"/>
  <c r="F35" i="56"/>
  <c r="F22" i="56"/>
  <c r="F14" i="56"/>
  <c r="F45" i="56"/>
  <c r="F32" i="56"/>
  <c r="F21" i="56"/>
  <c r="F13" i="56"/>
  <c r="F44" i="56"/>
  <c r="F20" i="56"/>
  <c r="F41" i="56"/>
  <c r="F7" i="56"/>
  <c r="F12" i="56"/>
  <c r="Q19" i="55"/>
  <c r="R19" i="55" s="1"/>
  <c r="S19" i="55" s="1"/>
  <c r="T19" i="55" s="1"/>
  <c r="U19" i="55" s="1"/>
  <c r="F8" i="56" l="1"/>
  <c r="A23" i="24"/>
  <c r="A5" i="55"/>
  <c r="A7" i="54"/>
  <c r="A7" i="24"/>
  <c r="B19" i="55" l="1"/>
  <c r="A24" i="54"/>
  <c r="L40" i="54" l="1"/>
  <c r="Q26" i="54"/>
  <c r="K39" i="54"/>
  <c r="V36" i="54"/>
  <c r="X34" i="54"/>
  <c r="S31" i="54"/>
  <c r="L17" i="54"/>
  <c r="X41" i="54" s="1"/>
  <c r="L16" i="24"/>
  <c r="X35" i="54" l="1"/>
  <c r="V37" i="54"/>
  <c r="X26" i="54"/>
  <c r="Z41" i="54"/>
  <c r="I25" i="54"/>
  <c r="G28" i="54"/>
  <c r="U29" i="54"/>
  <c r="U50" i="54" s="1"/>
  <c r="F29" i="54"/>
  <c r="F50" i="54" s="1"/>
  <c r="C25" i="54"/>
  <c r="U30" i="54"/>
  <c r="Z26" i="54"/>
  <c r="H35" i="54"/>
  <c r="H56" i="54" s="1"/>
  <c r="O29" i="54"/>
  <c r="E30" i="54"/>
  <c r="W36" i="54"/>
  <c r="W57" i="54" s="1"/>
  <c r="G27" i="54"/>
  <c r="Q27" i="54"/>
  <c r="B25" i="54"/>
  <c r="T31" i="54"/>
  <c r="M38" i="54"/>
  <c r="M59" i="54" s="1"/>
  <c r="Z32" i="54"/>
  <c r="Z53" i="54" s="1"/>
  <c r="F30" i="54"/>
  <c r="K27" i="54"/>
  <c r="R25" i="54"/>
  <c r="R46" i="54" s="1"/>
  <c r="S32" i="54"/>
  <c r="L39" i="54"/>
  <c r="P34" i="54"/>
  <c r="T32" i="54"/>
  <c r="J33" i="54"/>
  <c r="J54" i="54" s="1"/>
  <c r="K40" i="54"/>
  <c r="U37" i="54"/>
  <c r="U58" i="54" s="1"/>
  <c r="I35" i="54"/>
  <c r="I56" i="54" s="1"/>
  <c r="V28" i="54"/>
  <c r="P27" i="54"/>
  <c r="I34" i="54"/>
  <c r="B41" i="54"/>
  <c r="B62" i="54" s="1"/>
  <c r="R40" i="54"/>
  <c r="R61" i="54" s="1"/>
  <c r="W37" i="54"/>
  <c r="E31" i="54"/>
  <c r="V38" i="54"/>
  <c r="F36" i="54"/>
  <c r="O30" i="54"/>
  <c r="G38" i="54"/>
  <c r="L34" i="54"/>
  <c r="Y29" i="54"/>
  <c r="Y50" i="54" s="1"/>
  <c r="G32" i="54"/>
  <c r="X39" i="54"/>
  <c r="X60" i="54" s="1"/>
  <c r="P40" i="54"/>
  <c r="P61" i="54" s="1"/>
  <c r="P32" i="54"/>
  <c r="L29" i="54"/>
  <c r="Z31" i="54"/>
  <c r="O34" i="54"/>
  <c r="O55" i="54" s="1"/>
  <c r="D37" i="54"/>
  <c r="D58" i="54" s="1"/>
  <c r="R39" i="54"/>
  <c r="P28" i="54"/>
  <c r="P49" i="54" s="1"/>
  <c r="H36" i="54"/>
  <c r="H57" i="54" s="1"/>
  <c r="N28" i="54"/>
  <c r="Z27" i="54"/>
  <c r="R35" i="54"/>
  <c r="Q29" i="54"/>
  <c r="Q50" i="54" s="1"/>
  <c r="N40" i="54"/>
  <c r="N61" i="54" s="1"/>
  <c r="D27" i="54"/>
  <c r="U34" i="54"/>
  <c r="U55" i="54" s="1"/>
  <c r="O25" i="54"/>
  <c r="O46" i="54" s="1"/>
  <c r="T36" i="54"/>
  <c r="W26" i="54"/>
  <c r="R32" i="54"/>
  <c r="Y26" i="54"/>
  <c r="Y47" i="54" s="1"/>
  <c r="F37" i="54"/>
  <c r="F58" i="54" s="1"/>
  <c r="T30" i="54"/>
  <c r="J26" i="54"/>
  <c r="J47" i="54" s="1"/>
  <c r="X28" i="54"/>
  <c r="X49" i="54" s="1"/>
  <c r="M31" i="54"/>
  <c r="B34" i="54"/>
  <c r="P36" i="54"/>
  <c r="E39" i="54"/>
  <c r="E60" i="54" s="1"/>
  <c r="S41" i="54"/>
  <c r="S62" i="54" s="1"/>
  <c r="M29" i="54"/>
  <c r="E37" i="54"/>
  <c r="E58" i="54" s="1"/>
  <c r="T25" i="54"/>
  <c r="T46" i="54" s="1"/>
  <c r="I28" i="54"/>
  <c r="W30" i="54"/>
  <c r="L33" i="54"/>
  <c r="Z35" i="54"/>
  <c r="O38" i="54"/>
  <c r="D41" i="54"/>
  <c r="H30" i="54"/>
  <c r="H51" i="54" s="1"/>
  <c r="T34" i="54"/>
  <c r="T55" i="54" s="1"/>
  <c r="H38" i="54"/>
  <c r="V40" i="54"/>
  <c r="P30" i="54"/>
  <c r="R36" i="54"/>
  <c r="R57" i="54" s="1"/>
  <c r="L27" i="54"/>
  <c r="L48" i="54" s="1"/>
  <c r="Z29" i="54"/>
  <c r="O32" i="54"/>
  <c r="O53" i="54" s="1"/>
  <c r="D35" i="54"/>
  <c r="D56" i="54" s="1"/>
  <c r="R37" i="54"/>
  <c r="G40" i="54"/>
  <c r="E27" i="54"/>
  <c r="H32" i="54"/>
  <c r="K37" i="54"/>
  <c r="K58" i="54" s="1"/>
  <c r="X40" i="54"/>
  <c r="D28" i="54"/>
  <c r="D49" i="54" s="1"/>
  <c r="G33" i="54"/>
  <c r="G54" i="54" s="1"/>
  <c r="R38" i="54"/>
  <c r="F27" i="54"/>
  <c r="T29" i="54"/>
  <c r="I32" i="54"/>
  <c r="W34" i="54"/>
  <c r="W55" i="54" s="1"/>
  <c r="L37" i="54"/>
  <c r="Z39" i="54"/>
  <c r="Z60" i="54" s="1"/>
  <c r="B26" i="54"/>
  <c r="B47" i="54" s="1"/>
  <c r="S33" i="54"/>
  <c r="K41" i="54"/>
  <c r="L25" i="54"/>
  <c r="D33" i="54"/>
  <c r="D54" i="54" s="1"/>
  <c r="U40" i="54"/>
  <c r="U61" i="54" s="1"/>
  <c r="Y37" i="54"/>
  <c r="S35" i="54"/>
  <c r="R29" i="54"/>
  <c r="R50" i="54" s="1"/>
  <c r="J37" i="54"/>
  <c r="Q31" i="54"/>
  <c r="M27" i="54"/>
  <c r="S37" i="54"/>
  <c r="S58" i="54" s="1"/>
  <c r="N26" i="54"/>
  <c r="N47" i="54" s="1"/>
  <c r="J40" i="54"/>
  <c r="N29" i="54"/>
  <c r="N50" i="54" s="1"/>
  <c r="C32" i="54"/>
  <c r="C53" i="54" s="1"/>
  <c r="Q34" i="54"/>
  <c r="T39" i="54"/>
  <c r="C27" i="54"/>
  <c r="T38" i="54"/>
  <c r="T59" i="54" s="1"/>
  <c r="Y25" i="54"/>
  <c r="Y46" i="54" s="1"/>
  <c r="Q33" i="54"/>
  <c r="I41" i="54"/>
  <c r="I62" i="54" s="1"/>
  <c r="H27" i="54"/>
  <c r="H48" i="54" s="1"/>
  <c r="V29" i="54"/>
  <c r="K32" i="54"/>
  <c r="Y34" i="54"/>
  <c r="N37" i="54"/>
  <c r="C40" i="54"/>
  <c r="W25" i="54"/>
  <c r="B32" i="54"/>
  <c r="B53" i="54" s="1"/>
  <c r="S39" i="54"/>
  <c r="S60" i="54" s="1"/>
  <c r="R26" i="54"/>
  <c r="G29" i="54"/>
  <c r="G50" i="54" s="1"/>
  <c r="U31" i="54"/>
  <c r="J34" i="54"/>
  <c r="J55" i="54" s="1"/>
  <c r="X36" i="54"/>
  <c r="X57" i="54" s="1"/>
  <c r="M39" i="54"/>
  <c r="E25" i="54"/>
  <c r="E46" i="54" s="1"/>
  <c r="L30" i="54"/>
  <c r="L51" i="54" s="1"/>
  <c r="D38" i="54"/>
  <c r="C26" i="54"/>
  <c r="Q28" i="54"/>
  <c r="F31" i="54"/>
  <c r="T33" i="54"/>
  <c r="T54" i="54" s="1"/>
  <c r="I36" i="54"/>
  <c r="W38" i="54"/>
  <c r="W59" i="54" s="1"/>
  <c r="L41" i="54"/>
  <c r="L62" i="54" s="1"/>
  <c r="X30" i="54"/>
  <c r="K35" i="54"/>
  <c r="K56" i="54" s="1"/>
  <c r="P38" i="54"/>
  <c r="E41" i="54"/>
  <c r="E62" i="54" s="1"/>
  <c r="G31" i="54"/>
  <c r="G52" i="54" s="1"/>
  <c r="F25" i="54"/>
  <c r="T27" i="54"/>
  <c r="T48" i="54" s="1"/>
  <c r="I30" i="54"/>
  <c r="I51" i="54" s="1"/>
  <c r="W32" i="54"/>
  <c r="L35" i="54"/>
  <c r="Z37" i="54"/>
  <c r="O40" i="54"/>
  <c r="O61" i="54" s="1"/>
  <c r="U27" i="54"/>
  <c r="U48" i="54" s="1"/>
  <c r="X32" i="54"/>
  <c r="B38" i="54"/>
  <c r="B59" i="54" s="1"/>
  <c r="G41" i="54"/>
  <c r="T28" i="54"/>
  <c r="W33" i="54"/>
  <c r="Q39" i="54"/>
  <c r="N27" i="54"/>
  <c r="N48" i="54" s="1"/>
  <c r="C30" i="54"/>
  <c r="C51" i="54" s="1"/>
  <c r="Q32" i="54"/>
  <c r="F35" i="54"/>
  <c r="F56" i="54" s="1"/>
  <c r="T37" i="54"/>
  <c r="T58" i="54" s="1"/>
  <c r="I40" i="54"/>
  <c r="R34" i="54"/>
  <c r="R55" i="54" s="1"/>
  <c r="U39" i="54"/>
  <c r="K31" i="54"/>
  <c r="K52" i="54" s="1"/>
  <c r="K26" i="54"/>
  <c r="K47" i="54" s="1"/>
  <c r="N31" i="54"/>
  <c r="Q36" i="54"/>
  <c r="Q57" i="54" s="1"/>
  <c r="T41" i="54"/>
  <c r="T62" i="54" s="1"/>
  <c r="B36" i="54"/>
  <c r="B57" i="54" s="1"/>
  <c r="X38" i="54"/>
  <c r="M41" i="54"/>
  <c r="W31" i="54"/>
  <c r="N25" i="54"/>
  <c r="C28" i="54"/>
  <c r="Q30" i="54"/>
  <c r="Q51" i="54" s="1"/>
  <c r="F33" i="54"/>
  <c r="F54" i="54" s="1"/>
  <c r="T35" i="54"/>
  <c r="I38" i="54"/>
  <c r="W40" i="54"/>
  <c r="L28" i="54"/>
  <c r="L49" i="54" s="1"/>
  <c r="O33" i="54"/>
  <c r="J38" i="54"/>
  <c r="O41" i="54"/>
  <c r="O62" i="54" s="1"/>
  <c r="K29" i="54"/>
  <c r="K50" i="54" s="1"/>
  <c r="N34" i="54"/>
  <c r="H25" i="54"/>
  <c r="H46" i="54" s="1"/>
  <c r="V27" i="54"/>
  <c r="K30" i="54"/>
  <c r="K51" i="54" s="1"/>
  <c r="Y32" i="54"/>
  <c r="Y53" i="54" s="1"/>
  <c r="N35" i="54"/>
  <c r="C38" i="54"/>
  <c r="C59" i="54" s="1"/>
  <c r="Q40" i="54"/>
  <c r="Q61" i="54" s="1"/>
  <c r="D32" i="54"/>
  <c r="G37" i="54"/>
  <c r="S27" i="54"/>
  <c r="C39" i="54"/>
  <c r="C60" i="54" s="1"/>
  <c r="Y28" i="54"/>
  <c r="Y49" i="54" s="1"/>
  <c r="C34" i="54"/>
  <c r="F39" i="54"/>
  <c r="O31" i="54"/>
  <c r="O52" i="54" s="1"/>
  <c r="W27" i="54"/>
  <c r="W35" i="54"/>
  <c r="J25" i="54"/>
  <c r="X27" i="54"/>
  <c r="M30" i="54"/>
  <c r="M51" i="54" s="1"/>
  <c r="B33" i="54"/>
  <c r="P35" i="54"/>
  <c r="P56" i="54" s="1"/>
  <c r="E38" i="54"/>
  <c r="S40" i="54"/>
  <c r="S61" i="54" s="1"/>
  <c r="H26" i="54"/>
  <c r="Y33" i="54"/>
  <c r="Q41" i="54"/>
  <c r="Q62" i="54" s="1"/>
  <c r="I27" i="54"/>
  <c r="I48" i="54" s="1"/>
  <c r="W29" i="54"/>
  <c r="L32" i="54"/>
  <c r="L53" i="54" s="1"/>
  <c r="Z34" i="54"/>
  <c r="Z55" i="54" s="1"/>
  <c r="O37" i="54"/>
  <c r="O58" i="54" s="1"/>
  <c r="D40" i="54"/>
  <c r="F26" i="54"/>
  <c r="J32" i="54"/>
  <c r="J53" i="54" s="1"/>
  <c r="B40" i="54"/>
  <c r="B61" i="54" s="1"/>
  <c r="S26" i="54"/>
  <c r="H29" i="54"/>
  <c r="H50" i="54" s="1"/>
  <c r="V31" i="54"/>
  <c r="K34" i="54"/>
  <c r="Y36" i="54"/>
  <c r="N39" i="54"/>
  <c r="D26" i="54"/>
  <c r="D47" i="54" s="1"/>
  <c r="F32" i="54"/>
  <c r="J36" i="54"/>
  <c r="G39" i="54"/>
  <c r="G60" i="54" s="1"/>
  <c r="U41" i="54"/>
  <c r="U62" i="54" s="1"/>
  <c r="V32" i="54"/>
  <c r="V25" i="54"/>
  <c r="V46" i="54" s="1"/>
  <c r="K28" i="54"/>
  <c r="Y30" i="54"/>
  <c r="Y51" i="54" s="1"/>
  <c r="N33" i="54"/>
  <c r="N54" i="54" s="1"/>
  <c r="C36" i="54"/>
  <c r="Q38" i="54"/>
  <c r="Q59" i="54" s="1"/>
  <c r="F41" i="54"/>
  <c r="F62" i="54" s="1"/>
  <c r="C29" i="54"/>
  <c r="C50" i="54" s="1"/>
  <c r="F34" i="54"/>
  <c r="Z38" i="54"/>
  <c r="Z59" i="54" s="1"/>
  <c r="W41" i="54"/>
  <c r="W62" i="54" s="1"/>
  <c r="B30" i="54"/>
  <c r="B51" i="54" s="1"/>
  <c r="E35" i="54"/>
  <c r="P25" i="54"/>
  <c r="P46" i="54" s="1"/>
  <c r="E28" i="54"/>
  <c r="E49" i="54" s="1"/>
  <c r="S30" i="54"/>
  <c r="H33" i="54"/>
  <c r="H54" i="54" s="1"/>
  <c r="V35" i="54"/>
  <c r="K38" i="54"/>
  <c r="K59" i="54" s="1"/>
  <c r="Y40" i="54"/>
  <c r="Y61" i="54" s="1"/>
  <c r="Q25" i="54"/>
  <c r="I33" i="54"/>
  <c r="I54" i="54" s="1"/>
  <c r="Z40" i="54"/>
  <c r="Z61" i="54" s="1"/>
  <c r="B27" i="54"/>
  <c r="B48" i="54" s="1"/>
  <c r="P29" i="54"/>
  <c r="P50" i="54" s="1"/>
  <c r="E32" i="54"/>
  <c r="E53" i="54" s="1"/>
  <c r="S34" i="54"/>
  <c r="S55" i="54" s="1"/>
  <c r="H37" i="54"/>
  <c r="V39" i="54"/>
  <c r="B28" i="54"/>
  <c r="B49" i="54" s="1"/>
  <c r="N32" i="54"/>
  <c r="N53" i="54" s="1"/>
  <c r="Z36" i="54"/>
  <c r="Z57" i="54" s="1"/>
  <c r="O39" i="54"/>
  <c r="O60" i="54" s="1"/>
  <c r="T26" i="54"/>
  <c r="M33" i="54"/>
  <c r="M54" i="54" s="1"/>
  <c r="E26" i="54"/>
  <c r="E47" i="54" s="1"/>
  <c r="S28" i="54"/>
  <c r="H31" i="54"/>
  <c r="H52" i="54" s="1"/>
  <c r="V33" i="54"/>
  <c r="V54" i="54" s="1"/>
  <c r="K36" i="54"/>
  <c r="K57" i="54" s="1"/>
  <c r="Y38" i="54"/>
  <c r="N41" i="54"/>
  <c r="S29" i="54"/>
  <c r="S50" i="54" s="1"/>
  <c r="V34" i="54"/>
  <c r="I39" i="54"/>
  <c r="L26" i="54"/>
  <c r="L47" i="54" s="1"/>
  <c r="R30" i="54"/>
  <c r="R51" i="54" s="1"/>
  <c r="U35" i="54"/>
  <c r="U56" i="54" s="1"/>
  <c r="X25" i="54"/>
  <c r="X46" i="54" s="1"/>
  <c r="M28" i="54"/>
  <c r="M49" i="54" s="1"/>
  <c r="B31" i="54"/>
  <c r="B52" i="54" s="1"/>
  <c r="P33" i="54"/>
  <c r="P54" i="54" s="1"/>
  <c r="E36" i="54"/>
  <c r="S38" i="54"/>
  <c r="S59" i="54" s="1"/>
  <c r="H41" i="54"/>
  <c r="H62" i="54" s="1"/>
  <c r="M37" i="54"/>
  <c r="O28" i="54"/>
  <c r="O49" i="54" s="1"/>
  <c r="R33" i="54"/>
  <c r="R54" i="54" s="1"/>
  <c r="U38" i="54"/>
  <c r="U59" i="54" s="1"/>
  <c r="F28" i="54"/>
  <c r="F49" i="54" s="1"/>
  <c r="K25" i="54"/>
  <c r="N30" i="54"/>
  <c r="N51" i="54" s="1"/>
  <c r="Q35" i="54"/>
  <c r="Q56" i="54" s="1"/>
  <c r="T40" i="54"/>
  <c r="T61" i="54" s="1"/>
  <c r="H34" i="54"/>
  <c r="H55" i="54" s="1"/>
  <c r="J27" i="54"/>
  <c r="M32" i="54"/>
  <c r="M53" i="54" s="1"/>
  <c r="P37" i="54"/>
  <c r="P58" i="54" s="1"/>
  <c r="R28" i="54"/>
  <c r="I37" i="54"/>
  <c r="I58" i="54" s="1"/>
  <c r="J28" i="54"/>
  <c r="J49" i="54" s="1"/>
  <c r="B29" i="54"/>
  <c r="B50" i="54" s="1"/>
  <c r="E34" i="54"/>
  <c r="H39" i="54"/>
  <c r="H60" i="54" s="1"/>
  <c r="V41" i="54"/>
  <c r="V62" i="54" s="1"/>
  <c r="M35" i="54"/>
  <c r="M56" i="54" s="1"/>
  <c r="Y39" i="54"/>
  <c r="G25" i="54"/>
  <c r="G46" i="54" s="1"/>
  <c r="I31" i="54"/>
  <c r="I52" i="54" s="1"/>
  <c r="L36" i="54"/>
  <c r="L57" i="54" s="1"/>
  <c r="G26" i="54"/>
  <c r="G47" i="54" s="1"/>
  <c r="U28" i="54"/>
  <c r="J31" i="54"/>
  <c r="J52" i="54" s="1"/>
  <c r="X33" i="54"/>
  <c r="X54" i="54" s="1"/>
  <c r="M36" i="54"/>
  <c r="B39" i="54"/>
  <c r="B60" i="54" s="1"/>
  <c r="P41" i="54"/>
  <c r="P62" i="54" s="1"/>
  <c r="D30" i="54"/>
  <c r="D51" i="54" s="1"/>
  <c r="Z25" i="54"/>
  <c r="Z46" i="54" s="1"/>
  <c r="D31" i="54"/>
  <c r="D52" i="54" s="1"/>
  <c r="G36" i="54"/>
  <c r="G57" i="54" s="1"/>
  <c r="J41" i="54"/>
  <c r="J62" i="54" s="1"/>
  <c r="O35" i="54"/>
  <c r="Y27" i="54"/>
  <c r="Y48" i="54" s="1"/>
  <c r="C33" i="54"/>
  <c r="C54" i="54" s="1"/>
  <c r="F38" i="54"/>
  <c r="F59" i="54" s="1"/>
  <c r="P26" i="54"/>
  <c r="P47" i="54" s="1"/>
  <c r="Y41" i="54"/>
  <c r="Y62" i="54" s="1"/>
  <c r="X29" i="54"/>
  <c r="X50" i="54" s="1"/>
  <c r="B35" i="54"/>
  <c r="B56" i="54" s="1"/>
  <c r="E40" i="54"/>
  <c r="E33" i="54"/>
  <c r="E54" i="54" s="1"/>
  <c r="W39" i="54"/>
  <c r="W60" i="54" s="1"/>
  <c r="D34" i="54"/>
  <c r="D55" i="54" s="1"/>
  <c r="M26" i="54"/>
  <c r="M47" i="54" s="1"/>
  <c r="P31" i="54"/>
  <c r="P52" i="54" s="1"/>
  <c r="S36" i="54"/>
  <c r="S57" i="54" s="1"/>
  <c r="J30" i="54"/>
  <c r="J51" i="54" s="1"/>
  <c r="M25" i="54"/>
  <c r="C31" i="54"/>
  <c r="C52" i="54" s="1"/>
  <c r="L38" i="54"/>
  <c r="L59" i="54" s="1"/>
  <c r="I26" i="54"/>
  <c r="I47" i="54" s="1"/>
  <c r="W28" i="54"/>
  <c r="W49" i="54" s="1"/>
  <c r="L31" i="54"/>
  <c r="L52" i="54" s="1"/>
  <c r="Z33" i="54"/>
  <c r="Z54" i="54" s="1"/>
  <c r="O36" i="54"/>
  <c r="O57" i="54" s="1"/>
  <c r="D39" i="54"/>
  <c r="R41" i="54"/>
  <c r="R62" i="54" s="1"/>
  <c r="E29" i="54"/>
  <c r="E50" i="54" s="1"/>
  <c r="N36" i="54"/>
  <c r="N57" i="54" s="1"/>
  <c r="S25" i="54"/>
  <c r="S46" i="54" s="1"/>
  <c r="H28" i="54"/>
  <c r="H49" i="54" s="1"/>
  <c r="V30" i="54"/>
  <c r="V51" i="54" s="1"/>
  <c r="K33" i="54"/>
  <c r="K54" i="54" s="1"/>
  <c r="Y35" i="54"/>
  <c r="N38" i="54"/>
  <c r="N59" i="54" s="1"/>
  <c r="C41" i="54"/>
  <c r="O27" i="54"/>
  <c r="O48" i="54" s="1"/>
  <c r="G35" i="54"/>
  <c r="G56" i="54" s="1"/>
  <c r="D25" i="54"/>
  <c r="D46" i="54" s="1"/>
  <c r="R27" i="54"/>
  <c r="R48" i="54" s="1"/>
  <c r="G30" i="54"/>
  <c r="G51" i="54" s="1"/>
  <c r="U32" i="54"/>
  <c r="J35" i="54"/>
  <c r="J56" i="54" s="1"/>
  <c r="X37" i="54"/>
  <c r="X58" i="54" s="1"/>
  <c r="M40" i="54"/>
  <c r="M61" i="54" s="1"/>
  <c r="I29" i="54"/>
  <c r="I50" i="54" s="1"/>
  <c r="U33" i="54"/>
  <c r="U54" i="54" s="1"/>
  <c r="Q37" i="54"/>
  <c r="Q58" i="54" s="1"/>
  <c r="F40" i="54"/>
  <c r="F61" i="54" s="1"/>
  <c r="Z28" i="54"/>
  <c r="C35" i="54"/>
  <c r="C56" i="54" s="1"/>
  <c r="U26" i="54"/>
  <c r="U47" i="54" s="1"/>
  <c r="J29" i="54"/>
  <c r="J50" i="54" s="1"/>
  <c r="X31" i="54"/>
  <c r="X52" i="54" s="1"/>
  <c r="M34" i="54"/>
  <c r="M55" i="54" s="1"/>
  <c r="B37" i="54"/>
  <c r="B58" i="54" s="1"/>
  <c r="P39" i="54"/>
  <c r="P60" i="54" s="1"/>
  <c r="U25" i="54"/>
  <c r="Z30" i="54"/>
  <c r="Z51" i="54" s="1"/>
  <c r="D36" i="54"/>
  <c r="D57" i="54" s="1"/>
  <c r="H40" i="54"/>
  <c r="H61" i="54" s="1"/>
  <c r="V26" i="54"/>
  <c r="V47" i="54" s="1"/>
  <c r="Y31" i="54"/>
  <c r="Y52" i="54" s="1"/>
  <c r="C37" i="54"/>
  <c r="C58" i="54" s="1"/>
  <c r="O26" i="54"/>
  <c r="O47" i="54" s="1"/>
  <c r="D29" i="54"/>
  <c r="R31" i="54"/>
  <c r="R52" i="54" s="1"/>
  <c r="G34" i="54"/>
  <c r="G55" i="54" s="1"/>
  <c r="U36" i="54"/>
  <c r="U57" i="54" s="1"/>
  <c r="J39" i="54"/>
  <c r="J60" i="54" s="1"/>
  <c r="Z40" i="24"/>
  <c r="Z61" i="24" s="1"/>
  <c r="L38" i="24"/>
  <c r="L59" i="24" s="1"/>
  <c r="W35" i="24"/>
  <c r="W56" i="24" s="1"/>
  <c r="I33" i="24"/>
  <c r="T30" i="24"/>
  <c r="T51" i="24" s="1"/>
  <c r="F28" i="24"/>
  <c r="F49" i="24" s="1"/>
  <c r="Q25" i="24"/>
  <c r="Q46" i="24" s="1"/>
  <c r="D39" i="24"/>
  <c r="D60" i="24" s="1"/>
  <c r="Q40" i="24"/>
  <c r="Q61" i="24" s="1"/>
  <c r="C38" i="24"/>
  <c r="C59" i="24" s="1"/>
  <c r="N35" i="24"/>
  <c r="N56" i="24" s="1"/>
  <c r="Y32" i="24"/>
  <c r="Y53" i="24" s="1"/>
  <c r="K30" i="24"/>
  <c r="K51" i="24" s="1"/>
  <c r="V27" i="24"/>
  <c r="V48" i="24" s="1"/>
  <c r="H25" i="24"/>
  <c r="H46" i="24" s="1"/>
  <c r="Z33" i="24"/>
  <c r="Z54" i="24" s="1"/>
  <c r="Y39" i="24"/>
  <c r="Y60" i="24" s="1"/>
  <c r="K37" i="24"/>
  <c r="K58" i="24" s="1"/>
  <c r="V34" i="24"/>
  <c r="V55" i="24" s="1"/>
  <c r="H32" i="24"/>
  <c r="S29" i="24"/>
  <c r="S50" i="24" s="1"/>
  <c r="E27" i="24"/>
  <c r="E48" i="24" s="1"/>
  <c r="T31" i="24"/>
  <c r="H39" i="24"/>
  <c r="H60" i="24" s="1"/>
  <c r="S36" i="24"/>
  <c r="S57" i="24" s="1"/>
  <c r="E34" i="24"/>
  <c r="E55" i="24" s="1"/>
  <c r="P31" i="24"/>
  <c r="P52" i="24" s="1"/>
  <c r="B29" i="24"/>
  <c r="M26" i="24"/>
  <c r="M47" i="24" s="1"/>
  <c r="S40" i="24"/>
  <c r="S61" i="24" s="1"/>
  <c r="C24" i="24"/>
  <c r="C45" i="24" s="1"/>
  <c r="P38" i="24"/>
  <c r="P59" i="24" s="1"/>
  <c r="B36" i="24"/>
  <c r="B57" i="24" s="1"/>
  <c r="M33" i="24"/>
  <c r="M54" i="24" s="1"/>
  <c r="X30" i="24"/>
  <c r="X51" i="24" s="1"/>
  <c r="J28" i="24"/>
  <c r="U25" i="24"/>
  <c r="U46" i="24" s="1"/>
  <c r="W36" i="24"/>
  <c r="W57" i="24" s="1"/>
  <c r="M40" i="24"/>
  <c r="M61" i="24" s="1"/>
  <c r="X37" i="24"/>
  <c r="J35" i="24"/>
  <c r="J56" i="24" s="1"/>
  <c r="U32" i="24"/>
  <c r="U53" i="24" s="1"/>
  <c r="G30" i="24"/>
  <c r="G51" i="24" s="1"/>
  <c r="R27" i="24"/>
  <c r="R48" i="24" s="1"/>
  <c r="D25" i="24"/>
  <c r="D46" i="24" s="1"/>
  <c r="K32" i="24"/>
  <c r="K53" i="24" s="1"/>
  <c r="M39" i="24"/>
  <c r="M60" i="24" s="1"/>
  <c r="X36" i="24"/>
  <c r="X57" i="24" s="1"/>
  <c r="J34" i="24"/>
  <c r="J55" i="24" s="1"/>
  <c r="U31" i="24"/>
  <c r="U52" i="24" s="1"/>
  <c r="G29" i="24"/>
  <c r="G50" i="24" s="1"/>
  <c r="R26" i="24"/>
  <c r="R47" i="24" s="1"/>
  <c r="D24" i="24"/>
  <c r="D45" i="24" s="1"/>
  <c r="Z25" i="24"/>
  <c r="Z46" i="24" s="1"/>
  <c r="R40" i="24"/>
  <c r="R61" i="24" s="1"/>
  <c r="D38" i="24"/>
  <c r="D59" i="24" s="1"/>
  <c r="O35" i="24"/>
  <c r="O56" i="24" s="1"/>
  <c r="Z32" i="24"/>
  <c r="Z53" i="24" s="1"/>
  <c r="L30" i="24"/>
  <c r="L51" i="24" s="1"/>
  <c r="I25" i="24"/>
  <c r="X35" i="24"/>
  <c r="X56" i="24" s="1"/>
  <c r="T37" i="24"/>
  <c r="T58" i="24" s="1"/>
  <c r="Q32" i="24"/>
  <c r="N27" i="24"/>
  <c r="N48" i="24" s="1"/>
  <c r="C37" i="24"/>
  <c r="C58" i="24" s="1"/>
  <c r="V26" i="24"/>
  <c r="V47" i="24" s="1"/>
  <c r="E26" i="24"/>
  <c r="E47" i="24" s="1"/>
  <c r="P30" i="24"/>
  <c r="M32" i="24"/>
  <c r="M53" i="24" s="1"/>
  <c r="B34" i="24"/>
  <c r="B55" i="24" s="1"/>
  <c r="J40" i="24"/>
  <c r="J61" i="24" s="1"/>
  <c r="U37" i="24"/>
  <c r="U58" i="24" s="1"/>
  <c r="G35" i="24"/>
  <c r="G56" i="24" s="1"/>
  <c r="R32" i="24"/>
  <c r="R53" i="24" s="1"/>
  <c r="D30" i="24"/>
  <c r="D51" i="24" s="1"/>
  <c r="O27" i="24"/>
  <c r="Z24" i="24"/>
  <c r="Z45" i="24" s="1"/>
  <c r="J33" i="24"/>
  <c r="J54" i="24" s="1"/>
  <c r="Z39" i="24"/>
  <c r="Z60" i="24" s="1"/>
  <c r="L37" i="24"/>
  <c r="L58" i="24" s="1"/>
  <c r="W34" i="24"/>
  <c r="W55" i="24" s="1"/>
  <c r="I32" i="24"/>
  <c r="I53" i="24" s="1"/>
  <c r="T29" i="24"/>
  <c r="T50" i="24" s="1"/>
  <c r="F27" i="24"/>
  <c r="Q24" i="24"/>
  <c r="Q45" i="24" s="1"/>
  <c r="E30" i="24"/>
  <c r="E51" i="24" s="1"/>
  <c r="I39" i="24"/>
  <c r="T36" i="24"/>
  <c r="T57" i="24" s="1"/>
  <c r="F34" i="24"/>
  <c r="F55" i="24" s="1"/>
  <c r="Q31" i="24"/>
  <c r="Q52" i="24" s="1"/>
  <c r="C29" i="24"/>
  <c r="C50" i="24" s="1"/>
  <c r="N26" i="24"/>
  <c r="N47" i="24" s="1"/>
  <c r="S24" i="24"/>
  <c r="S45" i="24" s="1"/>
  <c r="Q38" i="24"/>
  <c r="Q59" i="24" s="1"/>
  <c r="C36" i="24"/>
  <c r="C57" i="24" s="1"/>
  <c r="N33" i="24"/>
  <c r="N54" i="24" s="1"/>
  <c r="Y30" i="24"/>
  <c r="Y51" i="24" s="1"/>
  <c r="K28" i="24"/>
  <c r="K49" i="24" s="1"/>
  <c r="V25" i="24"/>
  <c r="V46" i="24" s="1"/>
  <c r="F37" i="24"/>
  <c r="N40" i="24"/>
  <c r="N61" i="24" s="1"/>
  <c r="Y37" i="24"/>
  <c r="Y58" i="24" s="1"/>
  <c r="K35" i="24"/>
  <c r="K56" i="24" s="1"/>
  <c r="V32" i="24"/>
  <c r="V53" i="24" s="1"/>
  <c r="H30" i="24"/>
  <c r="H51" i="24" s="1"/>
  <c r="S27" i="24"/>
  <c r="S48" i="24" s="1"/>
  <c r="E25" i="24"/>
  <c r="E46" i="24" s="1"/>
  <c r="S32" i="24"/>
  <c r="S53" i="24" s="1"/>
  <c r="V39" i="24"/>
  <c r="V60" i="24" s="1"/>
  <c r="H37" i="24"/>
  <c r="H58" i="24" s="1"/>
  <c r="S34" i="24"/>
  <c r="S55" i="24" s="1"/>
  <c r="E32" i="24"/>
  <c r="E53" i="24" s="1"/>
  <c r="P29" i="24"/>
  <c r="P50" i="24" s="1"/>
  <c r="B27" i="24"/>
  <c r="B48" i="24" s="1"/>
  <c r="M24" i="24"/>
  <c r="M45" i="24" s="1"/>
  <c r="X27" i="24"/>
  <c r="V38" i="24"/>
  <c r="V59" i="24" s="1"/>
  <c r="H36" i="24"/>
  <c r="H57" i="24" s="1"/>
  <c r="S33" i="24"/>
  <c r="S54" i="24" s="1"/>
  <c r="E31" i="24"/>
  <c r="E52" i="24" s="1"/>
  <c r="P28" i="24"/>
  <c r="P49" i="24" s="1"/>
  <c r="B26" i="24"/>
  <c r="B47" i="24" s="1"/>
  <c r="N37" i="24"/>
  <c r="N58" i="24" s="1"/>
  <c r="Y27" i="24"/>
  <c r="P40" i="24"/>
  <c r="P61" i="24" s="1"/>
  <c r="U27" i="24"/>
  <c r="U48" i="24" s="1"/>
  <c r="G32" i="24"/>
  <c r="G53" i="24" s="1"/>
  <c r="G39" i="24"/>
  <c r="Z28" i="24"/>
  <c r="Z49" i="24" s="1"/>
  <c r="O38" i="24"/>
  <c r="O59" i="24" s="1"/>
  <c r="I28" i="24"/>
  <c r="I49" i="24" s="1"/>
  <c r="O37" i="24"/>
  <c r="O58" i="24" s="1"/>
  <c r="I27" i="24"/>
  <c r="I48" i="24" s="1"/>
  <c r="Q39" i="24"/>
  <c r="Q60" i="24" s="1"/>
  <c r="G28" i="24"/>
  <c r="G49" i="24" s="1"/>
  <c r="U38" i="24"/>
  <c r="U59" i="24" s="1"/>
  <c r="B28" i="24"/>
  <c r="B49" i="24" s="1"/>
  <c r="X29" i="24"/>
  <c r="X50" i="24" s="1"/>
  <c r="M31" i="24"/>
  <c r="M52" i="24" s="1"/>
  <c r="B40" i="24"/>
  <c r="B61" i="24" s="1"/>
  <c r="M37" i="24"/>
  <c r="M58" i="24" s="1"/>
  <c r="X34" i="24"/>
  <c r="X55" i="24" s="1"/>
  <c r="J32" i="24"/>
  <c r="J53" i="24" s="1"/>
  <c r="U29" i="24"/>
  <c r="U50" i="24" s="1"/>
  <c r="G27" i="24"/>
  <c r="G48" i="24" s="1"/>
  <c r="R24" i="24"/>
  <c r="R45" i="24" s="1"/>
  <c r="D31" i="24"/>
  <c r="D52" i="24" s="1"/>
  <c r="R39" i="24"/>
  <c r="R60" i="24" s="1"/>
  <c r="D37" i="24"/>
  <c r="D58" i="24" s="1"/>
  <c r="O34" i="24"/>
  <c r="O55" i="24" s="1"/>
  <c r="Z31" i="24"/>
  <c r="Z52" i="24" s="1"/>
  <c r="L29" i="24"/>
  <c r="L50" i="24" s="1"/>
  <c r="W26" i="24"/>
  <c r="W47" i="24" s="1"/>
  <c r="I24" i="24"/>
  <c r="I45" i="24" s="1"/>
  <c r="P27" i="24"/>
  <c r="P48" i="24" s="1"/>
  <c r="Z38" i="24"/>
  <c r="Z59" i="24" s="1"/>
  <c r="L36" i="24"/>
  <c r="L57" i="24" s="1"/>
  <c r="W33" i="24"/>
  <c r="W54" i="24" s="1"/>
  <c r="I31" i="24"/>
  <c r="I52" i="24" s="1"/>
  <c r="T28" i="24"/>
  <c r="T49" i="24" s="1"/>
  <c r="F26" i="24"/>
  <c r="F47" i="24" s="1"/>
  <c r="W40" i="24"/>
  <c r="W61" i="24" s="1"/>
  <c r="I38" i="24"/>
  <c r="I59" i="24" s="1"/>
  <c r="T35" i="24"/>
  <c r="T56" i="24" s="1"/>
  <c r="F33" i="24"/>
  <c r="F54" i="24" s="1"/>
  <c r="Q30" i="24"/>
  <c r="Q51" i="24" s="1"/>
  <c r="C28" i="24"/>
  <c r="C49" i="24" s="1"/>
  <c r="N25" i="24"/>
  <c r="N46" i="24" s="1"/>
  <c r="Y34" i="24"/>
  <c r="Y55" i="24" s="1"/>
  <c r="F40" i="24"/>
  <c r="F61" i="24" s="1"/>
  <c r="Q37" i="24"/>
  <c r="Q58" i="24" s="1"/>
  <c r="C35" i="24"/>
  <c r="C56" i="24" s="1"/>
  <c r="N32" i="24"/>
  <c r="N53" i="24" s="1"/>
  <c r="Y29" i="24"/>
  <c r="Y50" i="24" s="1"/>
  <c r="K27" i="24"/>
  <c r="K48" i="24" s="1"/>
  <c r="V24" i="24"/>
  <c r="U30" i="24"/>
  <c r="U51" i="24" s="1"/>
  <c r="N39" i="24"/>
  <c r="N60" i="24" s="1"/>
  <c r="Y36" i="24"/>
  <c r="Y57" i="24" s="1"/>
  <c r="K34" i="24"/>
  <c r="K55" i="24" s="1"/>
  <c r="V31" i="24"/>
  <c r="V52" i="24" s="1"/>
  <c r="H29" i="24"/>
  <c r="H50" i="24" s="1"/>
  <c r="S26" i="24"/>
  <c r="S47" i="24" s="1"/>
  <c r="E24" i="24"/>
  <c r="E45" i="24" s="1"/>
  <c r="J25" i="24"/>
  <c r="J46" i="24" s="1"/>
  <c r="N38" i="24"/>
  <c r="N59" i="24" s="1"/>
  <c r="Y35" i="24"/>
  <c r="Y56" i="24" s="1"/>
  <c r="K33" i="24"/>
  <c r="K54" i="24" s="1"/>
  <c r="V30" i="24"/>
  <c r="V51" i="24" s="1"/>
  <c r="H28" i="24"/>
  <c r="H49" i="24" s="1"/>
  <c r="S25" i="24"/>
  <c r="S46" i="24" s="1"/>
  <c r="P35" i="24"/>
  <c r="P56" i="24" s="1"/>
  <c r="R33" i="24"/>
  <c r="R54" i="24" s="1"/>
  <c r="X32" i="24"/>
  <c r="X53" i="24" s="1"/>
  <c r="J37" i="24"/>
  <c r="J58" i="24" s="1"/>
  <c r="D27" i="24"/>
  <c r="D48" i="24" s="1"/>
  <c r="D34" i="24"/>
  <c r="D55" i="24" s="1"/>
  <c r="K40" i="24"/>
  <c r="K61" i="24" s="1"/>
  <c r="L33" i="24"/>
  <c r="L54" i="24" s="1"/>
  <c r="O36" i="24"/>
  <c r="O57" i="24" s="1"/>
  <c r="W29" i="24"/>
  <c r="W50" i="24" s="1"/>
  <c r="C32" i="24"/>
  <c r="C53" i="24" s="1"/>
  <c r="Y38" i="24"/>
  <c r="Y59" i="24" s="1"/>
  <c r="V40" i="24"/>
  <c r="V61" i="24" s="1"/>
  <c r="E40" i="24"/>
  <c r="E61" i="24" s="1"/>
  <c r="U24" i="24"/>
  <c r="U45" i="24" s="1"/>
  <c r="J26" i="24"/>
  <c r="J47" i="24" s="1"/>
  <c r="S39" i="24"/>
  <c r="S60" i="24" s="1"/>
  <c r="E37" i="24"/>
  <c r="E58" i="24" s="1"/>
  <c r="P34" i="24"/>
  <c r="P55" i="24" s="1"/>
  <c r="B32" i="24"/>
  <c r="B53" i="24" s="1"/>
  <c r="M29" i="24"/>
  <c r="M50" i="24" s="1"/>
  <c r="X26" i="24"/>
  <c r="X47" i="24" s="1"/>
  <c r="J24" i="24"/>
  <c r="J45" i="24" s="1"/>
  <c r="F29" i="24"/>
  <c r="F50" i="24" s="1"/>
  <c r="J39" i="24"/>
  <c r="J60" i="24" s="1"/>
  <c r="U36" i="24"/>
  <c r="U57" i="24" s="1"/>
  <c r="G34" i="24"/>
  <c r="G55" i="24" s="1"/>
  <c r="R31" i="24"/>
  <c r="R52" i="24" s="1"/>
  <c r="D29" i="24"/>
  <c r="D50" i="24" s="1"/>
  <c r="O26" i="24"/>
  <c r="O47" i="24" s="1"/>
  <c r="W25" i="24"/>
  <c r="W46" i="24" s="1"/>
  <c r="R25" i="24"/>
  <c r="R46" i="24" s="1"/>
  <c r="R38" i="24"/>
  <c r="R59" i="24" s="1"/>
  <c r="D36" i="24"/>
  <c r="D57" i="24" s="1"/>
  <c r="O33" i="24"/>
  <c r="O54" i="24" s="1"/>
  <c r="Z30" i="24"/>
  <c r="Z51" i="24" s="1"/>
  <c r="L28" i="24"/>
  <c r="O25" i="24"/>
  <c r="O46" i="24" s="1"/>
  <c r="O40" i="24"/>
  <c r="O61" i="24" s="1"/>
  <c r="Z37" i="24"/>
  <c r="Z58" i="24" s="1"/>
  <c r="L35" i="24"/>
  <c r="L56" i="24" s="1"/>
  <c r="W32" i="24"/>
  <c r="W53" i="24" s="1"/>
  <c r="I30" i="24"/>
  <c r="I51" i="24" s="1"/>
  <c r="T27" i="24"/>
  <c r="T48" i="24" s="1"/>
  <c r="F25" i="24"/>
  <c r="F46" i="24" s="1"/>
  <c r="B33" i="24"/>
  <c r="B54" i="24" s="1"/>
  <c r="W39" i="24"/>
  <c r="W60" i="24" s="1"/>
  <c r="I37" i="24"/>
  <c r="I58" i="24" s="1"/>
  <c r="T34" i="24"/>
  <c r="T55" i="24" s="1"/>
  <c r="F32" i="24"/>
  <c r="F53" i="24" s="1"/>
  <c r="Q29" i="24"/>
  <c r="Q50" i="24" s="1"/>
  <c r="C27" i="24"/>
  <c r="C48" i="24" s="1"/>
  <c r="N24" i="24"/>
  <c r="N45" i="24" s="1"/>
  <c r="W28" i="24"/>
  <c r="W49" i="24" s="1"/>
  <c r="F39" i="24"/>
  <c r="F60" i="24" s="1"/>
  <c r="Q36" i="24"/>
  <c r="Q57" i="24" s="1"/>
  <c r="C34" i="24"/>
  <c r="C55" i="24" s="1"/>
  <c r="N31" i="24"/>
  <c r="N52" i="24" s="1"/>
  <c r="Y28" i="24"/>
  <c r="Y49" i="24" s="1"/>
  <c r="K26" i="24"/>
  <c r="K47" i="24" s="1"/>
  <c r="C40" i="24"/>
  <c r="C61" i="24" s="1"/>
  <c r="T40" i="24"/>
  <c r="T61" i="24" s="1"/>
  <c r="F38" i="24"/>
  <c r="F59" i="24" s="1"/>
  <c r="Q35" i="24"/>
  <c r="Q56" i="24" s="1"/>
  <c r="C33" i="24"/>
  <c r="C54" i="24" s="1"/>
  <c r="N30" i="24"/>
  <c r="N51" i="24" s="1"/>
  <c r="K25" i="24"/>
  <c r="K46" i="24" s="1"/>
  <c r="B38" i="24"/>
  <c r="B59" i="24" s="1"/>
  <c r="M38" i="24"/>
  <c r="M59" i="24" s="1"/>
  <c r="R29" i="24"/>
  <c r="R50" i="24" s="1"/>
  <c r="R36" i="24"/>
  <c r="R57" i="24" s="1"/>
  <c r="L26" i="24"/>
  <c r="L47" i="24" s="1"/>
  <c r="Z35" i="24"/>
  <c r="Z56" i="24" s="1"/>
  <c r="T25" i="24"/>
  <c r="T46" i="24" s="1"/>
  <c r="L32" i="24"/>
  <c r="L53" i="24" s="1"/>
  <c r="N29" i="24"/>
  <c r="N50" i="24" s="1"/>
  <c r="Y31" i="24"/>
  <c r="Y52" i="24" s="1"/>
  <c r="S28" i="24"/>
  <c r="S49" i="24" s="1"/>
  <c r="E33" i="24"/>
  <c r="E54" i="24" s="1"/>
  <c r="B35" i="24"/>
  <c r="B56" i="24" s="1"/>
  <c r="P36" i="24"/>
  <c r="K39" i="24"/>
  <c r="K60" i="24" s="1"/>
  <c r="V36" i="24"/>
  <c r="V57" i="24" s="1"/>
  <c r="H34" i="24"/>
  <c r="H55" i="24" s="1"/>
  <c r="S31" i="24"/>
  <c r="S52" i="24" s="1"/>
  <c r="E29" i="24"/>
  <c r="E50" i="24" s="1"/>
  <c r="P26" i="24"/>
  <c r="P47" i="24" s="1"/>
  <c r="B24" i="24"/>
  <c r="B45" i="24" s="1"/>
  <c r="Y26" i="24"/>
  <c r="Y47" i="24" s="1"/>
  <c r="B39" i="24"/>
  <c r="B60" i="24" s="1"/>
  <c r="M36" i="24"/>
  <c r="M57" i="24" s="1"/>
  <c r="X33" i="24"/>
  <c r="X54" i="24" s="1"/>
  <c r="J31" i="24"/>
  <c r="J52" i="24" s="1"/>
  <c r="U28" i="24"/>
  <c r="U49" i="24" s="1"/>
  <c r="G26" i="24"/>
  <c r="G47" i="24" s="1"/>
  <c r="P24" i="24"/>
  <c r="P45" i="24" s="1"/>
  <c r="X40" i="24"/>
  <c r="X61" i="24" s="1"/>
  <c r="J38" i="24"/>
  <c r="J59" i="24" s="1"/>
  <c r="U35" i="24"/>
  <c r="U56" i="24" s="1"/>
  <c r="G33" i="24"/>
  <c r="G54" i="24" s="1"/>
  <c r="R30" i="24"/>
  <c r="R51" i="24" s="1"/>
  <c r="D28" i="24"/>
  <c r="D49" i="24" s="1"/>
  <c r="X24" i="24"/>
  <c r="X45" i="24" s="1"/>
  <c r="G40" i="24"/>
  <c r="G61" i="24" s="1"/>
  <c r="R37" i="24"/>
  <c r="R58" i="24" s="1"/>
  <c r="D35" i="24"/>
  <c r="D56" i="24" s="1"/>
  <c r="O32" i="24"/>
  <c r="O53" i="24" s="1"/>
  <c r="Z29" i="24"/>
  <c r="Z50" i="24" s="1"/>
  <c r="L27" i="24"/>
  <c r="L48" i="24" s="1"/>
  <c r="W24" i="24"/>
  <c r="W45" i="24" s="1"/>
  <c r="M30" i="24"/>
  <c r="M51" i="24" s="1"/>
  <c r="O39" i="24"/>
  <c r="O60" i="24" s="1"/>
  <c r="Z36" i="24"/>
  <c r="Z57" i="24" s="1"/>
  <c r="L34" i="24"/>
  <c r="L55" i="24" s="1"/>
  <c r="W31" i="24"/>
  <c r="W52" i="24" s="1"/>
  <c r="I29" i="24"/>
  <c r="I50" i="24" s="1"/>
  <c r="T26" i="24"/>
  <c r="T47" i="24" s="1"/>
  <c r="F24" i="24"/>
  <c r="F45" i="24" s="1"/>
  <c r="Q26" i="24"/>
  <c r="Q47" i="24" s="1"/>
  <c r="W38" i="24"/>
  <c r="W59" i="24" s="1"/>
  <c r="I36" i="24"/>
  <c r="I57" i="24" s="1"/>
  <c r="T33" i="24"/>
  <c r="T54" i="24" s="1"/>
  <c r="F31" i="24"/>
  <c r="F52" i="24" s="1"/>
  <c r="Q28" i="24"/>
  <c r="Q49" i="24" s="1"/>
  <c r="C26" i="24"/>
  <c r="C47" i="24" s="1"/>
  <c r="V37" i="24"/>
  <c r="V58" i="24" s="1"/>
  <c r="L40" i="24"/>
  <c r="L61" i="24" s="1"/>
  <c r="W37" i="24"/>
  <c r="W58" i="24" s="1"/>
  <c r="I35" i="24"/>
  <c r="I56" i="24" s="1"/>
  <c r="T32" i="24"/>
  <c r="T53" i="24" s="1"/>
  <c r="F30" i="24"/>
  <c r="F51" i="24" s="1"/>
  <c r="Q27" i="24"/>
  <c r="Q48" i="24" s="1"/>
  <c r="C25" i="24"/>
  <c r="C46" i="24" s="1"/>
  <c r="L31" i="24"/>
  <c r="L52" i="24" s="1"/>
  <c r="L39" i="24"/>
  <c r="L60" i="24" s="1"/>
  <c r="J30" i="24"/>
  <c r="J51" i="24" s="1"/>
  <c r="U34" i="24"/>
  <c r="U55" i="24" s="1"/>
  <c r="O28" i="24"/>
  <c r="O49" i="24" s="1"/>
  <c r="O31" i="24"/>
  <c r="O52" i="24" s="1"/>
  <c r="K24" i="24"/>
  <c r="K45" i="24" s="1"/>
  <c r="W30" i="24"/>
  <c r="W51" i="24" s="1"/>
  <c r="Z34" i="24"/>
  <c r="Z55" i="24" s="1"/>
  <c r="T24" i="24"/>
  <c r="T45" i="24" s="1"/>
  <c r="N34" i="24"/>
  <c r="N55" i="24" s="1"/>
  <c r="V33" i="24"/>
  <c r="V54" i="24" s="1"/>
  <c r="H38" i="24"/>
  <c r="H59" i="24" s="1"/>
  <c r="Q34" i="24"/>
  <c r="Q55" i="24" s="1"/>
  <c r="J27" i="24"/>
  <c r="J48" i="24" s="1"/>
  <c r="X28" i="24"/>
  <c r="X49" i="24" s="1"/>
  <c r="C39" i="24"/>
  <c r="C60" i="24" s="1"/>
  <c r="N36" i="24"/>
  <c r="N57" i="24" s="1"/>
  <c r="Y33" i="24"/>
  <c r="Y54" i="24" s="1"/>
  <c r="K31" i="24"/>
  <c r="K52" i="24" s="1"/>
  <c r="V28" i="24"/>
  <c r="V49" i="24" s="1"/>
  <c r="H26" i="24"/>
  <c r="H47" i="24" s="1"/>
  <c r="G25" i="24"/>
  <c r="G46" i="24" s="1"/>
  <c r="B25" i="24"/>
  <c r="B46" i="24" s="1"/>
  <c r="S38" i="24"/>
  <c r="S59" i="24" s="1"/>
  <c r="E36" i="24"/>
  <c r="E57" i="24" s="1"/>
  <c r="P33" i="24"/>
  <c r="P54" i="24" s="1"/>
  <c r="B31" i="24"/>
  <c r="B52" i="24" s="1"/>
  <c r="M28" i="24"/>
  <c r="M49" i="24" s="1"/>
  <c r="X25" i="24"/>
  <c r="X46" i="24" s="1"/>
  <c r="M35" i="24"/>
  <c r="M56" i="24" s="1"/>
  <c r="X39" i="24"/>
  <c r="X60" i="24" s="1"/>
  <c r="O24" i="24"/>
  <c r="O45" i="24" s="1"/>
  <c r="D40" i="24"/>
  <c r="D61" i="24" s="1"/>
  <c r="K36" i="24"/>
  <c r="K57" i="24" s="1"/>
  <c r="M25" i="24"/>
  <c r="M46" i="24" s="1"/>
  <c r="V29" i="24"/>
  <c r="V50" i="24" s="1"/>
  <c r="T38" i="24"/>
  <c r="T59" i="24" s="1"/>
  <c r="F36" i="24"/>
  <c r="F57" i="24" s="1"/>
  <c r="Q33" i="24"/>
  <c r="Q54" i="24" s="1"/>
  <c r="C31" i="24"/>
  <c r="C52" i="24" s="1"/>
  <c r="N28" i="24"/>
  <c r="N49" i="24" s="1"/>
  <c r="Y25" i="24"/>
  <c r="Y46" i="24" s="1"/>
  <c r="H24" i="24"/>
  <c r="H45" i="24" s="1"/>
  <c r="Y40" i="24"/>
  <c r="Y61" i="24" s="1"/>
  <c r="K38" i="24"/>
  <c r="K59" i="24" s="1"/>
  <c r="V35" i="24"/>
  <c r="V56" i="24" s="1"/>
  <c r="H33" i="24"/>
  <c r="H54" i="24" s="1"/>
  <c r="S30" i="24"/>
  <c r="S51" i="24" s="1"/>
  <c r="E28" i="24"/>
  <c r="E49" i="24" s="1"/>
  <c r="P25" i="24"/>
  <c r="P46" i="24" s="1"/>
  <c r="G36" i="24"/>
  <c r="G57" i="24" s="1"/>
  <c r="H40" i="24"/>
  <c r="H61" i="24" s="1"/>
  <c r="S37" i="24"/>
  <c r="S58" i="24" s="1"/>
  <c r="E35" i="24"/>
  <c r="E56" i="24" s="1"/>
  <c r="P32" i="24"/>
  <c r="P53" i="24" s="1"/>
  <c r="B30" i="24"/>
  <c r="B51" i="24" s="1"/>
  <c r="M27" i="24"/>
  <c r="M48" i="24" s="1"/>
  <c r="H35" i="24"/>
  <c r="H56" i="24" s="1"/>
  <c r="P39" i="24"/>
  <c r="P60" i="24" s="1"/>
  <c r="B37" i="24"/>
  <c r="B58" i="24" s="1"/>
  <c r="M34" i="24"/>
  <c r="M55" i="24" s="1"/>
  <c r="X31" i="24"/>
  <c r="X52" i="24" s="1"/>
  <c r="J29" i="24"/>
  <c r="J50" i="24" s="1"/>
  <c r="U26" i="24"/>
  <c r="U47" i="24" s="1"/>
  <c r="G24" i="24"/>
  <c r="G45" i="24" s="1"/>
  <c r="I26" i="24"/>
  <c r="I47" i="24" s="1"/>
  <c r="X38" i="24"/>
  <c r="X59" i="24" s="1"/>
  <c r="J36" i="24"/>
  <c r="J57" i="24" s="1"/>
  <c r="U33" i="24"/>
  <c r="U54" i="24" s="1"/>
  <c r="G31" i="24"/>
  <c r="G52" i="24" s="1"/>
  <c r="R28" i="24"/>
  <c r="R49" i="24" s="1"/>
  <c r="D26" i="24"/>
  <c r="D47" i="24" s="1"/>
  <c r="E38" i="24"/>
  <c r="E59" i="24" s="1"/>
  <c r="U40" i="24"/>
  <c r="U61" i="24" s="1"/>
  <c r="G38" i="24"/>
  <c r="G59" i="24" s="1"/>
  <c r="R35" i="24"/>
  <c r="R56" i="24" s="1"/>
  <c r="D33" i="24"/>
  <c r="D54" i="24" s="1"/>
  <c r="O30" i="24"/>
  <c r="O51" i="24" s="1"/>
  <c r="Z27" i="24"/>
  <c r="Z48" i="24" s="1"/>
  <c r="L25" i="24"/>
  <c r="L46" i="24" s="1"/>
  <c r="I34" i="24"/>
  <c r="I55" i="24" s="1"/>
  <c r="U39" i="24"/>
  <c r="U60" i="24" s="1"/>
  <c r="G37" i="24"/>
  <c r="G58" i="24" s="1"/>
  <c r="R34" i="24"/>
  <c r="R55" i="24" s="1"/>
  <c r="D32" i="24"/>
  <c r="D53" i="24" s="1"/>
  <c r="O29" i="24"/>
  <c r="O50" i="24" s="1"/>
  <c r="Z26" i="24"/>
  <c r="Z47" i="24" s="1"/>
  <c r="L24" i="24"/>
  <c r="L45" i="24" s="1"/>
  <c r="H27" i="24"/>
  <c r="H48" i="24" s="1"/>
  <c r="W27" i="24"/>
  <c r="W48" i="24" s="1"/>
  <c r="I40" i="24"/>
  <c r="I61" i="24" s="1"/>
  <c r="F35" i="24"/>
  <c r="F56" i="24" s="1"/>
  <c r="C30" i="24"/>
  <c r="C51" i="24" s="1"/>
  <c r="Y24" i="24"/>
  <c r="Y45" i="24" s="1"/>
  <c r="K29" i="24"/>
  <c r="K50" i="24" s="1"/>
  <c r="H31" i="24"/>
  <c r="H52" i="24" s="1"/>
  <c r="S35" i="24"/>
  <c r="S56" i="24" s="1"/>
  <c r="P37" i="24"/>
  <c r="P58" i="24" s="1"/>
  <c r="E39" i="24"/>
  <c r="E60" i="24" s="1"/>
  <c r="T39" i="24"/>
  <c r="T60" i="24" s="1"/>
  <c r="I55" i="54"/>
  <c r="X62" i="54"/>
  <c r="X61" i="54"/>
  <c r="X59" i="54"/>
  <c r="P59" i="54"/>
  <c r="H59" i="54"/>
  <c r="H58" i="54"/>
  <c r="P57" i="54"/>
  <c r="X56" i="54"/>
  <c r="X55" i="54"/>
  <c r="P55" i="54"/>
  <c r="X53" i="54"/>
  <c r="P53" i="54"/>
  <c r="H53" i="54"/>
  <c r="S52" i="54"/>
  <c r="K49" i="54"/>
  <c r="B54" i="54"/>
  <c r="Z62" i="54"/>
  <c r="J61" i="54"/>
  <c r="R60" i="54"/>
  <c r="R59" i="54"/>
  <c r="J59" i="54"/>
  <c r="Z58" i="54"/>
  <c r="R58" i="54"/>
  <c r="J58" i="54"/>
  <c r="J57" i="54"/>
  <c r="Z56" i="54"/>
  <c r="R56" i="54"/>
  <c r="R53" i="54"/>
  <c r="W52" i="54"/>
  <c r="O51" i="54"/>
  <c r="W50" i="54"/>
  <c r="K62" i="54"/>
  <c r="G62" i="54"/>
  <c r="C62" i="54"/>
  <c r="W61" i="54"/>
  <c r="K61" i="54"/>
  <c r="G61" i="54"/>
  <c r="C61" i="54"/>
  <c r="K60" i="54"/>
  <c r="O59" i="54"/>
  <c r="G59" i="54"/>
  <c r="W58" i="54"/>
  <c r="G58" i="54"/>
  <c r="C57" i="54"/>
  <c r="W56" i="54"/>
  <c r="S56" i="54"/>
  <c r="O56" i="54"/>
  <c r="I46" i="24"/>
  <c r="O48" i="24"/>
  <c r="Y48" i="24"/>
  <c r="X48" i="24"/>
  <c r="L49" i="24"/>
  <c r="P51" i="24"/>
  <c r="T52" i="24"/>
  <c r="H53" i="24"/>
  <c r="P57" i="24"/>
  <c r="F58" i="24"/>
  <c r="X58" i="24"/>
  <c r="V45" i="24"/>
  <c r="F48" i="24"/>
  <c r="Q53" i="24"/>
  <c r="I54" i="24"/>
  <c r="I60" i="24"/>
  <c r="J49" i="24"/>
  <c r="G60" i="24"/>
  <c r="B50" i="24"/>
  <c r="L46" i="54"/>
  <c r="H47" i="54"/>
  <c r="T47" i="54"/>
  <c r="X47" i="54"/>
  <c r="D48" i="54"/>
  <c r="P48" i="54"/>
  <c r="X48" i="54"/>
  <c r="T49" i="54"/>
  <c r="D50" i="54"/>
  <c r="L50" i="54"/>
  <c r="T50" i="54"/>
  <c r="P51" i="54"/>
  <c r="T51" i="54"/>
  <c r="X51" i="54"/>
  <c r="T52" i="54"/>
  <c r="D53" i="54"/>
  <c r="I46" i="54"/>
  <c r="M46" i="54"/>
  <c r="Q46" i="54"/>
  <c r="U46" i="54"/>
  <c r="Q47" i="54"/>
  <c r="E48" i="54"/>
  <c r="M48" i="54"/>
  <c r="Q48" i="54"/>
  <c r="I49" i="54"/>
  <c r="Q49" i="54"/>
  <c r="Q52" i="54"/>
  <c r="G53" i="54"/>
  <c r="K53" i="54"/>
  <c r="S53" i="54"/>
  <c r="W53" i="54"/>
  <c r="O54" i="54"/>
  <c r="S54" i="54"/>
  <c r="W54" i="54"/>
  <c r="C55" i="54"/>
  <c r="K55" i="54"/>
  <c r="F46" i="54"/>
  <c r="J46" i="54"/>
  <c r="N46" i="54"/>
  <c r="F47" i="54"/>
  <c r="R47" i="54"/>
  <c r="Z47" i="54"/>
  <c r="F48" i="54"/>
  <c r="J48" i="54"/>
  <c r="V48" i="54"/>
  <c r="Z48" i="54"/>
  <c r="N49" i="54"/>
  <c r="R49" i="54"/>
  <c r="V49" i="54"/>
  <c r="Z49" i="54"/>
  <c r="V50" i="54"/>
  <c r="Z50" i="54"/>
  <c r="F51" i="54"/>
  <c r="F52" i="54"/>
  <c r="N52" i="54"/>
  <c r="V52" i="54"/>
  <c r="Z52" i="54"/>
  <c r="C46" i="54"/>
  <c r="K46" i="54"/>
  <c r="W46" i="54"/>
  <c r="C47" i="54"/>
  <c r="S47" i="54"/>
  <c r="W47" i="54"/>
  <c r="C48" i="54"/>
  <c r="G48" i="54"/>
  <c r="K48" i="54"/>
  <c r="S48" i="54"/>
  <c r="W48" i="54"/>
  <c r="C49" i="54"/>
  <c r="G49" i="54"/>
  <c r="U49" i="54"/>
  <c r="M50" i="54"/>
  <c r="E51" i="54"/>
  <c r="U51" i="54"/>
  <c r="E52" i="54"/>
  <c r="M52" i="54"/>
  <c r="U52" i="54"/>
  <c r="I53" i="54"/>
  <c r="Q53" i="54"/>
  <c r="U53" i="54"/>
  <c r="Q54" i="54"/>
  <c r="Y54" i="54"/>
  <c r="B55" i="54"/>
  <c r="D62" i="54"/>
  <c r="L61" i="54"/>
  <c r="D61" i="54"/>
  <c r="T60" i="54"/>
  <c r="L60" i="54"/>
  <c r="D60" i="54"/>
  <c r="D59" i="54"/>
  <c r="L58" i="54"/>
  <c r="T57" i="54"/>
  <c r="T56" i="54"/>
  <c r="L56" i="54"/>
  <c r="L55" i="54"/>
  <c r="L54" i="54"/>
  <c r="T53" i="54"/>
  <c r="S51" i="54"/>
  <c r="S49" i="54"/>
  <c r="B46" i="54"/>
  <c r="N62" i="54"/>
  <c r="V61" i="54"/>
  <c r="V60" i="54"/>
  <c r="N60" i="54"/>
  <c r="F60" i="54"/>
  <c r="V59" i="54"/>
  <c r="V58" i="54"/>
  <c r="N58" i="54"/>
  <c r="V57" i="54"/>
  <c r="F57" i="54"/>
  <c r="V56" i="54"/>
  <c r="N56" i="54"/>
  <c r="V55" i="54"/>
  <c r="N55" i="54"/>
  <c r="F55" i="54"/>
  <c r="V53" i="54"/>
  <c r="F53" i="54"/>
  <c r="W51" i="54"/>
  <c r="O50" i="54"/>
  <c r="M62" i="54"/>
  <c r="I61" i="54"/>
  <c r="E61" i="54"/>
  <c r="Y60" i="54"/>
  <c r="U60" i="54"/>
  <c r="Q60" i="54"/>
  <c r="M60" i="54"/>
  <c r="I60" i="54"/>
  <c r="Y59" i="54"/>
  <c r="I59" i="54"/>
  <c r="E59" i="54"/>
  <c r="Y58" i="54"/>
  <c r="M58" i="54"/>
  <c r="Y57" i="54"/>
  <c r="M57" i="54"/>
  <c r="I57" i="54"/>
  <c r="E57" i="54"/>
  <c r="Y56" i="54"/>
  <c r="E56" i="54"/>
  <c r="Y55" i="54"/>
  <c r="Q55" i="54"/>
  <c r="E55" i="54"/>
  <c r="L15" i="55"/>
  <c r="E35" i="63"/>
  <c r="E37" i="63" s="1"/>
  <c r="D34" i="55" l="1"/>
  <c r="F23" i="55"/>
  <c r="S23" i="55" s="1"/>
  <c r="F34" i="55"/>
  <c r="G28" i="55"/>
  <c r="H22" i="55"/>
  <c r="U22" i="55" s="1"/>
  <c r="H29" i="55"/>
  <c r="U29" i="55" s="1"/>
  <c r="D32" i="55"/>
  <c r="Q32" i="55" s="1"/>
  <c r="G33" i="55"/>
  <c r="C23" i="55"/>
  <c r="P23" i="55" s="1"/>
  <c r="G27" i="55"/>
  <c r="T27" i="55" s="1"/>
  <c r="G34" i="55"/>
  <c r="G31" i="55"/>
  <c r="T31" i="55" s="1"/>
  <c r="H32" i="55"/>
  <c r="U32" i="55" s="1"/>
  <c r="D22" i="55"/>
  <c r="F26" i="55"/>
  <c r="S26" i="55" s="1"/>
  <c r="E27" i="55"/>
  <c r="E25" i="55"/>
  <c r="R25" i="55" s="1"/>
  <c r="F28" i="55"/>
  <c r="S28" i="55" s="1"/>
  <c r="D24" i="55"/>
  <c r="E32" i="55"/>
  <c r="R32" i="55" s="1"/>
  <c r="G21" i="55"/>
  <c r="T21" i="55" s="1"/>
  <c r="E22" i="55"/>
  <c r="R22" i="55" s="1"/>
  <c r="E33" i="55"/>
  <c r="R33" i="55" s="1"/>
  <c r="E26" i="55"/>
  <c r="H31" i="55"/>
  <c r="U31" i="55" s="1"/>
  <c r="H30" i="55"/>
  <c r="U30" i="55" s="1"/>
  <c r="C21" i="55"/>
  <c r="F31" i="55"/>
  <c r="S31" i="55" s="1"/>
  <c r="H20" i="55"/>
  <c r="U20" i="55" s="1"/>
  <c r="E34" i="55"/>
  <c r="R34" i="55" s="1"/>
  <c r="C26" i="55"/>
  <c r="P26" i="55" s="1"/>
  <c r="H27" i="55"/>
  <c r="U27" i="55" s="1"/>
  <c r="D27" i="55"/>
  <c r="Q27" i="55" s="1"/>
  <c r="G26" i="55"/>
  <c r="T26" i="55" s="1"/>
  <c r="C31" i="55"/>
  <c r="E20" i="55"/>
  <c r="R20" i="55" s="1"/>
  <c r="H34" i="55"/>
  <c r="C32" i="55"/>
  <c r="P32" i="55" s="1"/>
  <c r="D30" i="55"/>
  <c r="Q30" i="55" s="1"/>
  <c r="F29" i="55"/>
  <c r="S29" i="55" s="1"/>
  <c r="C25" i="55"/>
  <c r="P25" i="55" s="1"/>
  <c r="G24" i="55"/>
  <c r="T24" i="55" s="1"/>
  <c r="F22" i="55"/>
  <c r="H25" i="55"/>
  <c r="U25" i="55" s="1"/>
  <c r="C20" i="55"/>
  <c r="P20" i="55" s="1"/>
  <c r="G29" i="55"/>
  <c r="T29" i="55" s="1"/>
  <c r="F33" i="55"/>
  <c r="S33" i="55" s="1"/>
  <c r="D28" i="55"/>
  <c r="Q28" i="55" s="1"/>
  <c r="G30" i="55"/>
  <c r="T30" i="55" s="1"/>
  <c r="H24" i="55"/>
  <c r="U24" i="55" s="1"/>
  <c r="F20" i="55"/>
  <c r="H23" i="55"/>
  <c r="U23" i="55" s="1"/>
  <c r="H28" i="55"/>
  <c r="U28" i="55" s="1"/>
  <c r="F25" i="55"/>
  <c r="S25" i="55" s="1"/>
  <c r="C34" i="55"/>
  <c r="P34" i="55" s="1"/>
  <c r="E23" i="55"/>
  <c r="R23" i="55" s="1"/>
  <c r="C29" i="55"/>
  <c r="P29" i="55" s="1"/>
  <c r="F24" i="55"/>
  <c r="S24" i="55" s="1"/>
  <c r="D29" i="55"/>
  <c r="E28" i="55"/>
  <c r="R28" i="55" s="1"/>
  <c r="H26" i="55"/>
  <c r="U26" i="55" s="1"/>
  <c r="F21" i="55"/>
  <c r="S21" i="55" s="1"/>
  <c r="E29" i="55"/>
  <c r="R29" i="55" s="1"/>
  <c r="E31" i="55"/>
  <c r="H21" i="55"/>
  <c r="U21" i="55" s="1"/>
  <c r="D33" i="55"/>
  <c r="Q33" i="55" s="1"/>
  <c r="C30" i="55"/>
  <c r="E24" i="55"/>
  <c r="R24" i="55" s="1"/>
  <c r="F27" i="55"/>
  <c r="S27" i="55" s="1"/>
  <c r="D20" i="55"/>
  <c r="Q20" i="55" s="1"/>
  <c r="G32" i="55"/>
  <c r="T32" i="55" s="1"/>
  <c r="C22" i="55"/>
  <c r="P22" i="55" s="1"/>
  <c r="H33" i="55"/>
  <c r="U33" i="55" s="1"/>
  <c r="D23" i="55"/>
  <c r="Q23" i="55" s="1"/>
  <c r="D21" i="55"/>
  <c r="C27" i="55"/>
  <c r="P27" i="55" s="1"/>
  <c r="C24" i="55"/>
  <c r="P24" i="55" s="1"/>
  <c r="F30" i="55"/>
  <c r="S30" i="55" s="1"/>
  <c r="G22" i="55"/>
  <c r="T22" i="55" s="1"/>
  <c r="C28" i="55"/>
  <c r="P28" i="55" s="1"/>
  <c r="G20" i="55"/>
  <c r="T20" i="55" s="1"/>
  <c r="F32" i="55"/>
  <c r="S32" i="55" s="1"/>
  <c r="G25" i="55"/>
  <c r="E21" i="55"/>
  <c r="R21" i="55" s="1"/>
  <c r="G23" i="55"/>
  <c r="D26" i="55"/>
  <c r="Q26" i="55" s="1"/>
  <c r="C33" i="55"/>
  <c r="P33" i="55" s="1"/>
  <c r="E30" i="55"/>
  <c r="R30" i="55" s="1"/>
  <c r="D31" i="55"/>
  <c r="Q31" i="55" s="1"/>
  <c r="D25" i="55"/>
  <c r="Q25" i="55" s="1"/>
  <c r="Q24" i="55"/>
  <c r="U34" i="55"/>
  <c r="T25" i="55"/>
  <c r="P31" i="55"/>
  <c r="S20" i="55"/>
  <c r="Q22" i="55"/>
  <c r="Q34" i="55"/>
  <c r="T28" i="55"/>
  <c r="P30" i="55"/>
  <c r="Q21" i="55"/>
  <c r="S22" i="55"/>
  <c r="Q29" i="55"/>
  <c r="T34" i="55"/>
  <c r="R26" i="55"/>
  <c r="P21" i="55"/>
  <c r="T23" i="55"/>
  <c r="S34" i="55"/>
  <c r="T33" i="55"/>
  <c r="R31" i="55"/>
  <c r="R27" i="55"/>
  <c r="E24" i="63"/>
  <c r="E40" i="63"/>
  <c r="E39" i="63" l="1"/>
  <c r="B44" i="55" l="1"/>
  <c r="B45" i="55" s="1"/>
  <c r="B46" i="55" s="1"/>
  <c r="B47" i="55" s="1"/>
  <c r="B48" i="55" s="1"/>
  <c r="B49" i="55" s="1"/>
  <c r="B50" i="55" s="1"/>
  <c r="B51" i="55" s="1"/>
  <c r="B52" i="55" s="1"/>
  <c r="B53" i="55" s="1"/>
  <c r="B54" i="55" s="1"/>
  <c r="B55" i="55" s="1"/>
  <c r="D40" i="55"/>
  <c r="E40" i="55" s="1"/>
  <c r="F40" i="55" s="1"/>
  <c r="G40" i="55" s="1"/>
  <c r="H40" i="55" s="1"/>
  <c r="O23" i="55"/>
  <c r="O24" i="55" s="1"/>
  <c r="O25" i="55" s="1"/>
  <c r="O26" i="55" s="1"/>
  <c r="O27" i="55" s="1"/>
  <c r="O28" i="55" s="1"/>
  <c r="O29" i="55" s="1"/>
  <c r="O30" i="55" s="1"/>
  <c r="O31" i="55" s="1"/>
  <c r="O32" i="55" s="1"/>
  <c r="O33" i="55" s="1"/>
  <c r="O34" i="55" s="1"/>
  <c r="B23" i="55"/>
  <c r="B24" i="55" s="1"/>
  <c r="B25" i="55" s="1"/>
  <c r="B26" i="55" s="1"/>
  <c r="B27" i="55" s="1"/>
  <c r="B28" i="55" s="1"/>
  <c r="B29" i="55" s="1"/>
  <c r="B30" i="55" s="1"/>
  <c r="B31" i="55" s="1"/>
  <c r="B32" i="55" s="1"/>
  <c r="B33" i="55" s="1"/>
  <c r="B34" i="55" s="1"/>
  <c r="D19" i="55"/>
  <c r="E19" i="55" s="1"/>
  <c r="F19" i="55" s="1"/>
  <c r="G19" i="55" s="1"/>
  <c r="H19" i="55" s="1"/>
</calcChain>
</file>

<file path=xl/sharedStrings.xml><?xml version="1.0" encoding="utf-8"?>
<sst xmlns="http://schemas.openxmlformats.org/spreadsheetml/2006/main" count="1082" uniqueCount="500">
  <si>
    <t>Наименование</t>
  </si>
  <si>
    <t>Описание конструкции</t>
  </si>
  <si>
    <t>микроволна</t>
  </si>
  <si>
    <t>5. Улавливатель нижний</t>
  </si>
  <si>
    <t>1. Столб проема</t>
  </si>
  <si>
    <t>2. Забор</t>
  </si>
  <si>
    <t>3. Полотно ворот</t>
  </si>
  <si>
    <t>4. Улавливатель верхний</t>
  </si>
  <si>
    <t>6. Кронштейн крепления</t>
  </si>
  <si>
    <t>7. Опорная рама</t>
  </si>
  <si>
    <t>10. Раскос</t>
  </si>
  <si>
    <t>11. Электропривод</t>
  </si>
  <si>
    <t>12. Засов</t>
  </si>
  <si>
    <t>Столб удерживающий</t>
  </si>
  <si>
    <t>Раскос</t>
  </si>
  <si>
    <t>Столб притвора</t>
  </si>
  <si>
    <t>Зубчатая рейка</t>
  </si>
  <si>
    <t>Автоматика</t>
  </si>
  <si>
    <t>Комбинированое сэндвич-панель 3/4, AL заполнение (глухое)1/4</t>
  </si>
  <si>
    <t>Комбинированое сэндвич-панель 3/4, AL заполнение (разреженое)1/4</t>
  </si>
  <si>
    <t>2000</t>
  </si>
  <si>
    <t>2125</t>
  </si>
  <si>
    <t>2250</t>
  </si>
  <si>
    <t>2500</t>
  </si>
  <si>
    <t>2625</t>
  </si>
  <si>
    <t>2750</t>
  </si>
  <si>
    <t>2875</t>
  </si>
  <si>
    <t>3000</t>
  </si>
  <si>
    <t>3125</t>
  </si>
  <si>
    <t>3250</t>
  </si>
  <si>
    <t>3375</t>
  </si>
  <si>
    <t>3500</t>
  </si>
  <si>
    <t>3625</t>
  </si>
  <si>
    <t>3750</t>
  </si>
  <si>
    <t>3875</t>
  </si>
  <si>
    <t>4000</t>
  </si>
  <si>
    <t>4125</t>
  </si>
  <si>
    <t>4250</t>
  </si>
  <si>
    <t>4375</t>
  </si>
  <si>
    <t>4500</t>
  </si>
  <si>
    <t>4625</t>
  </si>
  <si>
    <t>4750</t>
  </si>
  <si>
    <t>4875</t>
  </si>
  <si>
    <t>5000</t>
  </si>
  <si>
    <t>* В сетке указаны размеры закрываемого проема, Lоткр - добавляется  автоматически исходя от размеров створки и включена в стоимость</t>
  </si>
  <si>
    <t>* Расстояние от уровня земли до низа шины включено в размеры Нств и составляет - 82мм</t>
  </si>
  <si>
    <t>* Могут быть заказаны промежуточные значения ширины и высоты ворот с шагом 5мм</t>
  </si>
  <si>
    <t>* Цвета воспроизведенные в таблице могут отличаться от реальной цветовой гаммы RAL</t>
  </si>
  <si>
    <t>* Нств - высота створки от "0" точки до верхнего края рамы (от земли до крайней точки закрываемого проема)</t>
  </si>
  <si>
    <t>5. Упор боковой</t>
  </si>
  <si>
    <t>6. Упор центральный</t>
  </si>
  <si>
    <t>9. Засов</t>
  </si>
  <si>
    <t>Встроенное горизонтальное (сэндвич-панель)</t>
  </si>
  <si>
    <t>Накладное вертикальное (AL профили)</t>
  </si>
  <si>
    <t>Накладное двускат (AL профили)</t>
  </si>
  <si>
    <t>Встроенное вертикальное (сэндвич-панель)</t>
  </si>
  <si>
    <t>Встроенное горизонтальное (AL профили)</t>
  </si>
  <si>
    <t>Накладное гребенка (AL профили)</t>
  </si>
  <si>
    <t>Накладное дуга вверх (AL профили)</t>
  </si>
  <si>
    <t>Накладное скат влево (AL профили)</t>
  </si>
  <si>
    <t>Накладное дуга вниз (AL профили)</t>
  </si>
  <si>
    <t>Встроенное вертикальное (AL профили)</t>
  </si>
  <si>
    <t>Накладное скат вправо (AL профили)</t>
  </si>
  <si>
    <t>Комбинированное горизонтальное</t>
  </si>
  <si>
    <t>Накладное горизонтальное (AL профили)</t>
  </si>
  <si>
    <t>Накладное двускат вверх (AL профили)</t>
  </si>
  <si>
    <t>Комбинированное вертикальное</t>
  </si>
  <si>
    <t>Встроенное горизонтальное (панель)</t>
  </si>
  <si>
    <t>1210</t>
  </si>
  <si>
    <t>1335</t>
  </si>
  <si>
    <t>Артикул</t>
  </si>
  <si>
    <t>м</t>
  </si>
  <si>
    <t>FLGU 400.0812</t>
  </si>
  <si>
    <t>FLGU 400.0802</t>
  </si>
  <si>
    <t>FLGU 400.0806</t>
  </si>
  <si>
    <t>Код</t>
  </si>
  <si>
    <t>Цвет</t>
  </si>
  <si>
    <t>Дополнительные опции: готовые изделия</t>
  </si>
  <si>
    <t>-</t>
  </si>
  <si>
    <t>FLGU.400.0504</t>
  </si>
  <si>
    <t>Уплотнитель</t>
  </si>
  <si>
    <t>RAL9005</t>
  </si>
  <si>
    <t>FLGU.400.0920</t>
  </si>
  <si>
    <t>Кронштейн</t>
  </si>
  <si>
    <t>шт.</t>
  </si>
  <si>
    <t>Профиль столба</t>
  </si>
  <si>
    <t>FLGU.400.0719</t>
  </si>
  <si>
    <t>Крышка</t>
  </si>
  <si>
    <t>FLGU.400.0506</t>
  </si>
  <si>
    <t>Профиль притвора</t>
  </si>
  <si>
    <t>FLGU.400.0721</t>
  </si>
  <si>
    <t>FLGU 400.0804</t>
  </si>
  <si>
    <t>без заполнения</t>
  </si>
  <si>
    <t>филёнка</t>
  </si>
  <si>
    <t>да</t>
  </si>
  <si>
    <t>нет</t>
  </si>
  <si>
    <t>S-гофр</t>
  </si>
  <si>
    <t>M-гофр</t>
  </si>
  <si>
    <t>L-гофр</t>
  </si>
  <si>
    <t>Сэндвич-панель</t>
  </si>
  <si>
    <t>Базовый прайс-лист</t>
  </si>
  <si>
    <t>Розничный прайс-лист</t>
  </si>
  <si>
    <t>1. Выберите тип заполнения</t>
  </si>
  <si>
    <t>2. Проставьте наценки</t>
  </si>
  <si>
    <t>Ц В Е Т</t>
  </si>
  <si>
    <t>Р А М А</t>
  </si>
  <si>
    <t>З А П О Л Н Е Н И Е</t>
  </si>
  <si>
    <t>П Е Т Л И</t>
  </si>
  <si>
    <t>профили рамы (глянец)</t>
  </si>
  <si>
    <t>экструдир. алюминиевые профили
(глянец)</t>
  </si>
  <si>
    <t>"Микроволна"</t>
  </si>
  <si>
    <t>"S-гофр" (узкий)</t>
  </si>
  <si>
    <t>"M-гофр" (средний)</t>
  </si>
  <si>
    <t>"L-гофр" (широкий, т.е. панель без зиговки)</t>
  </si>
  <si>
    <t>woodgrain</t>
  </si>
  <si>
    <t>smooth</t>
  </si>
  <si>
    <t>с двух сторон</t>
  </si>
  <si>
    <t>наценка 10%</t>
  </si>
  <si>
    <t>наценка 5%</t>
  </si>
  <si>
    <t>ADS703 антрацит</t>
  </si>
  <si>
    <t>наценка 15%</t>
  </si>
  <si>
    <t>наценка 14%</t>
  </si>
  <si>
    <t>другой цвет</t>
  </si>
  <si>
    <r>
      <t xml:space="preserve">наценки анологично RAL9011, </t>
    </r>
    <r>
      <rPr>
        <sz val="12"/>
        <color rgb="FFFF0000"/>
        <rFont val="Calibri"/>
        <family val="2"/>
        <charset val="204"/>
        <scheme val="minor"/>
      </rPr>
      <t xml:space="preserve">кроме роллетного профиля </t>
    </r>
  </si>
  <si>
    <t>Описание конструкции Распашных ворот</t>
  </si>
  <si>
    <t>ИНФОРМАЦИЯ О КОНСТРУКЦИИ</t>
  </si>
  <si>
    <t>ИНФОРМАЦИЯ О ЗАПОЛНЕНИИ И ЦВЕТАХ</t>
  </si>
  <si>
    <t>Алюминиевое заполнение глухое</t>
  </si>
  <si>
    <t>Золотой дуб**</t>
  </si>
  <si>
    <t>Тёмный дуб**</t>
  </si>
  <si>
    <t>Вишня**</t>
  </si>
  <si>
    <t>ADS704 (только с внешней стороны)</t>
  </si>
  <si>
    <t>* В сетке указаны размеры закрываемого проема, Lоткр - добавляется  автоматически исходя от размеров и включена в стоимость</t>
  </si>
  <si>
    <t xml:space="preserve">стандартный цвет без наценки </t>
  </si>
  <si>
    <t>Филёнка</t>
  </si>
  <si>
    <t>Наценки за заполнение ОВ</t>
  </si>
  <si>
    <t>ВАРИАНТЫ МАТЕРИАЛОВ ДЛЯ ЗАПОЛНЕНИЯ*</t>
  </si>
  <si>
    <t>Типы заполнения Калитки</t>
  </si>
  <si>
    <t>Типы заполнения Распашных ворот</t>
  </si>
  <si>
    <t>СОДЕРЖАНИЕ</t>
  </si>
  <si>
    <t>Вернуться к содержанию</t>
  </si>
  <si>
    <t>Элементы подготовки проёма</t>
  </si>
  <si>
    <t>Ед.изм.</t>
  </si>
  <si>
    <t>БД со скидкой</t>
  </si>
  <si>
    <t>FLGU.400.0821</t>
  </si>
  <si>
    <t>Рама ворот опорная</t>
  </si>
  <si>
    <t>FLGU.400.0822</t>
  </si>
  <si>
    <t>FLGU.400.0823</t>
  </si>
  <si>
    <t>FLGU.400.0824</t>
  </si>
  <si>
    <t>Элементы безопасности</t>
  </si>
  <si>
    <t>118WE</t>
  </si>
  <si>
    <t>RAL8014 коричневый</t>
  </si>
  <si>
    <t>RAL8017 шоколад</t>
  </si>
  <si>
    <t>RAL9016 белый</t>
  </si>
  <si>
    <t>RAL3004 красный рубин</t>
  </si>
  <si>
    <t>RAL6005 зеленый мох</t>
  </si>
  <si>
    <t>RAL9006 серебрист металлик</t>
  </si>
  <si>
    <t>RAL5010 синий</t>
  </si>
  <si>
    <t>RAL7016 серый антрацит</t>
  </si>
  <si>
    <t>RAL1015 слоновая кость</t>
  </si>
  <si>
    <t>RAL1019 серо-бежевый</t>
  </si>
  <si>
    <t>RAL5011 синий стальной</t>
  </si>
  <si>
    <t>RAL7038 серый агат</t>
  </si>
  <si>
    <t>RAL8019 серо-коричневый</t>
  </si>
  <si>
    <t>RAL9011 графитно-черный</t>
  </si>
  <si>
    <t>под цвет рамы</t>
  </si>
  <si>
    <t>Автоматическая защёлка в калитку</t>
  </si>
  <si>
    <t>Комплект запирания для распашных ворот Elegant</t>
  </si>
  <si>
    <t>FLGU.400.1012</t>
  </si>
  <si>
    <t>FLGU.400.1013</t>
  </si>
  <si>
    <t>FLGU.400.1007</t>
  </si>
  <si>
    <t>FLGU.400.1015</t>
  </si>
  <si>
    <t>Комплект запирания для распашных ворот Comfort</t>
  </si>
  <si>
    <t>Встроенная калитка (S,L,M гофр, микроволна, филенка), шт.</t>
  </si>
  <si>
    <t>Grand F-65</t>
  </si>
  <si>
    <t>FLGU.400.0945</t>
  </si>
  <si>
    <t>Замок</t>
  </si>
  <si>
    <t>Накладка</t>
  </si>
  <si>
    <t>Цилиндр замковый</t>
  </si>
  <si>
    <t>Защелка автоматическая</t>
  </si>
  <si>
    <r>
      <t xml:space="preserve">Фальш-панель </t>
    </r>
    <r>
      <rPr>
        <b/>
        <sz val="10"/>
        <rFont val="Arial Cyr"/>
        <charset val="204"/>
      </rPr>
      <t>с заполнением</t>
    </r>
    <r>
      <rPr>
        <sz val="10"/>
        <rFont val="Arial Cyr"/>
        <charset val="204"/>
      </rPr>
      <t xml:space="preserve"> СП или AG77 (базовые цвета) , за 1 м²</t>
    </r>
  </si>
  <si>
    <t>рама опорная под столбы</t>
  </si>
  <si>
    <t>Доводчик дверной</t>
  </si>
  <si>
    <t>Пластина</t>
  </si>
  <si>
    <t>RAL8014</t>
  </si>
  <si>
    <t>RAL8017</t>
  </si>
  <si>
    <t>Профиль алюминиевый Ш "широкая доска"(ширина профиля 82мм)</t>
  </si>
  <si>
    <t>Профиль алюминиевый У "узкая доска"(ширина профиля 37мм)</t>
  </si>
  <si>
    <t>Дополнительные опции к откатным воротам</t>
  </si>
  <si>
    <t xml:space="preserve">FLGU.400.1001 </t>
  </si>
  <si>
    <t>равна длине профиля рамы (Lпроёма + Lтехнологич части)</t>
  </si>
  <si>
    <t>Рейка зубчатая пластиковая</t>
  </si>
  <si>
    <t xml:space="preserve"> = длине профиля притвора</t>
  </si>
  <si>
    <t>1 шт.</t>
  </si>
  <si>
    <t xml:space="preserve"> = высоте створки</t>
  </si>
  <si>
    <t>2 шт.</t>
  </si>
  <si>
    <t>1 или 2 шт. при Н проема=2000 мм</t>
  </si>
  <si>
    <t>1 или 2 шт. при Н проема=2500 мм</t>
  </si>
  <si>
    <t>1 или 2 шт. при Н проема=3210 мм</t>
  </si>
  <si>
    <t>Дополнительные опции к калиткам</t>
  </si>
  <si>
    <t>Дополнительные опции к распашным воротам</t>
  </si>
  <si>
    <t>RAL9016</t>
  </si>
  <si>
    <t>1 шт. для всех цветов рамы, кроме RAL8014,8017,9016</t>
  </si>
  <si>
    <t>1 шт. Под цвет рамы RAL8014</t>
  </si>
  <si>
    <t>1 шт. Под цвет рамы RAL8017</t>
  </si>
  <si>
    <t>1 шт. Под цвет рамы RAL9016</t>
  </si>
  <si>
    <t>FLGU.400.1014</t>
  </si>
  <si>
    <t>1 шт. под цвет рамы RAL8014 или RAL8017</t>
  </si>
  <si>
    <t>1 шт. под цвет рамы RAL9016</t>
  </si>
  <si>
    <t>1 шт. под остальные цвета рамы</t>
  </si>
  <si>
    <t>Доводчик для калитки (устанавливается на фальш-панель или перекладину)</t>
  </si>
  <si>
    <t>Опорная рама (закладная пластина)</t>
  </si>
  <si>
    <t>прайс-лист</t>
  </si>
  <si>
    <t>*</t>
  </si>
  <si>
    <t>Ремонтопригодность: при установке заполнения в паз профиля необходимо только демонтировать профиль штапика и заменить поврежденный элемент.</t>
  </si>
  <si>
    <t>Конструкция верхнего профиля рамы обеспечивает: защиту верхних роликов от попадания влаги, скрывает истирание основного профиля в процессе эксплуатации, придает дополнительную жесткость конструкции</t>
  </si>
  <si>
    <t>Бесшумность за счет использования роликовых опор с пластиковыми роликами и зубчатой рейки</t>
  </si>
  <si>
    <t>Сокращение времени на сборку, за счет совмещения рофилей рамы и шины</t>
  </si>
  <si>
    <t>Заполнение сэндвич-панелью обеспечивает единый стиль с секционными гаражными и промышленными воротами</t>
  </si>
  <si>
    <t xml:space="preserve">Многообразие вариантов заполнения </t>
  </si>
  <si>
    <t>Эстетичность за счет скрытого крепежа всех элементов конструкции</t>
  </si>
  <si>
    <t>Высокая корозионостойкость и долговечность конструкции</t>
  </si>
  <si>
    <t>8. электропривод</t>
  </si>
  <si>
    <t>8, 9. Столб удерживающий с роликами</t>
  </si>
  <si>
    <t>3, 4. Створка ворот</t>
  </si>
  <si>
    <t>10. Кронштейн для  крепления электропривода к столбу проёма</t>
  </si>
  <si>
    <t>7. Кронштейн крепления электропривода к створке</t>
  </si>
  <si>
    <t>Комплект запирания</t>
  </si>
  <si>
    <t xml:space="preserve">Створки распашных ворот фиксируются с помощью надёжных, высококачественных трехсекционных накладных петель, что исключает провисание створок в процессе долгой эксплуатации </t>
  </si>
  <si>
    <t>При сборке угловых соединителей используется кнопочный стягивающий уголок и алюминиевый угловой соединитель, что обеспечивает высокую надежность соединения и исключает возможное провисание створок в процессе эксплуатации ворот</t>
  </si>
  <si>
    <t>Для обеспечения дополнительной жёсткости и возможности автоматизации ворот может устанавливатся горизонтальный профиль импоста, который входит в стандартную комплектацию, Высота установки профиля зависит от типа и вида заполнения</t>
  </si>
  <si>
    <t>Заполнение алюминиевым профилем</t>
  </si>
  <si>
    <t>Примечание касательно распашных ворот:</t>
  </si>
  <si>
    <t>Для заполнения алюмиевым профилем используется 3 типа профилей:</t>
  </si>
  <si>
    <t>Разреженный тип заполнения:</t>
  </si>
  <si>
    <t>В зависимости от пожелания заказчика профили могут располагаться как вертикально, так и горизонтально</t>
  </si>
  <si>
    <t>Профиль алюминиевый Ш "широкая доска"(ширина профиля 87мм)</t>
  </si>
  <si>
    <t>Профиль алюминиевый Ш "широкая доска"(ширина профиля 82мм) + Профиль алюминиевый У "узкая доска"(ширина профиля 37мм)</t>
  </si>
  <si>
    <t>Описание конструкции Калитки</t>
  </si>
  <si>
    <t>Материалы для заполнения ворот</t>
  </si>
  <si>
    <t>Цветовая гамма</t>
  </si>
  <si>
    <t>ТИПЫ ЗАПОЛНЕНИЙ</t>
  </si>
  <si>
    <t>Прайс-лист на встроеную калитку и доп.опции</t>
  </si>
  <si>
    <t>Типы заполнения Откатных ворот</t>
  </si>
  <si>
    <t>Описание конструкции Откатных ворот</t>
  </si>
  <si>
    <t>Прайс-лист на Откатные ворота</t>
  </si>
  <si>
    <t>Прайс-лист на Распашные ворота</t>
  </si>
  <si>
    <t>сэндвич-панель кроме филёнки / AG77</t>
  </si>
  <si>
    <t>сэндвич-панель филёнка</t>
  </si>
  <si>
    <t>глухое алюминиевое заполнение</t>
  </si>
  <si>
    <t>разреженное алюминиевое заполнение</t>
  </si>
  <si>
    <t>* В зависимости от материала и типа заполнения ворот может изменяться стоимость</t>
  </si>
  <si>
    <t>индивид. расчёт, наценка 10%</t>
  </si>
  <si>
    <t>аналог - профиль PD 77 в цвете 02</t>
  </si>
  <si>
    <t>увеличение срока</t>
  </si>
  <si>
    <t>***Примеры цветов золотой дуб, тёмный дуб, вишня:</t>
  </si>
  <si>
    <t>роллетный профиль AG/77 **</t>
  </si>
  <si>
    <t>** Профили AG77 окрашиваются по другой цветовой гамме и в данной таблице показаны профили близкие к цвету RAL</t>
  </si>
  <si>
    <t xml:space="preserve">Вернуться к содержанию </t>
  </si>
  <si>
    <t>Типы заполнения</t>
  </si>
  <si>
    <t>3. Створка калитки с заполнением</t>
  </si>
  <si>
    <t>4. Столб притвор</t>
  </si>
  <si>
    <t>5. Комплект ручек с электрозащелкой</t>
  </si>
  <si>
    <t>6. Упор</t>
  </si>
  <si>
    <t>Упаковка, метизы</t>
  </si>
  <si>
    <t>Автоматическая защелка</t>
  </si>
  <si>
    <r>
      <t xml:space="preserve">Комплектация </t>
    </r>
    <r>
      <rPr>
        <sz val="12"/>
        <color theme="1" tint="0.34998626667073579"/>
        <rFont val="Arial Cyr"/>
        <charset val="204"/>
      </rPr>
      <t>(упор, крышки, заглушки, петли, комплект ручек, цилиндр замковый, замок ригельный, уплотнители)</t>
    </r>
  </si>
  <si>
    <r>
      <t xml:space="preserve">Заполнение калитки </t>
    </r>
    <r>
      <rPr>
        <sz val="12"/>
        <color theme="1" tint="0.34998626667073579"/>
        <rFont val="Arial Cyr"/>
        <charset val="204"/>
      </rPr>
      <t>(сэндвич-панель, алюминиевый или роллетный профиль, крышки для алюминиевого профиля)</t>
    </r>
  </si>
  <si>
    <r>
      <t xml:space="preserve">Рама калитки </t>
    </r>
    <r>
      <rPr>
        <sz val="12"/>
        <color theme="1" tint="0.34998626667073579"/>
        <rFont val="Arial Cyr"/>
        <charset val="204"/>
      </rPr>
      <t>(стойки балки, столбы рамы, импосты, соединители угловые, соединители, штапики (при их наличии), тросовые растяжки (при их наличии), заполнение)</t>
    </r>
  </si>
  <si>
    <r>
      <t xml:space="preserve">Каркас ворот </t>
    </r>
    <r>
      <rPr>
        <sz val="12"/>
        <color theme="1" tint="0.34998626667073579"/>
        <rFont val="Arial Cyr"/>
        <charset val="204"/>
      </rPr>
      <t>(профиль шины, профиль рамы, профили соединительные и угловые, профиль штапика расчет, импост расчет, комплект растяжек расчет)</t>
    </r>
  </si>
  <si>
    <r>
      <t xml:space="preserve">Заполнение ворот </t>
    </r>
    <r>
      <rPr>
        <sz val="12"/>
        <color theme="1" tint="0.34998626667073579"/>
        <rFont val="Arial Cyr"/>
        <charset val="204"/>
      </rPr>
      <t>(сэндвич-панель, алюминиевый или роллетный профиль)</t>
    </r>
  </si>
  <si>
    <r>
      <t xml:space="preserve">Комплектация для откатных ворот </t>
    </r>
    <r>
      <rPr>
        <sz val="12"/>
        <color theme="1" tint="0.34998626667073579"/>
        <rFont val="Arial Cyr"/>
        <charset val="204"/>
      </rPr>
      <t>(роликовые опоры, улавливатель верхний и нижний, накатной ролик, заглушка шины, комплект поддерживающих роликов, засов)</t>
    </r>
  </si>
  <si>
    <r>
      <t xml:space="preserve">Каркас ворот </t>
    </r>
    <r>
      <rPr>
        <sz val="12"/>
        <color theme="1" tint="0.34998626667073579"/>
        <rFont val="Arial Cyr"/>
        <charset val="204"/>
      </rPr>
      <t>(профиль рамы, профили соединительные и угловые, профиль штапика расчет, импост расчет, комплект растяжек расчет)</t>
    </r>
  </si>
  <si>
    <r>
      <t xml:space="preserve">Комплектация для распашных ворот </t>
    </r>
    <r>
      <rPr>
        <sz val="12"/>
        <color theme="1" tint="0.34998626667073579"/>
        <rFont val="Arial Cyr"/>
        <charset val="204"/>
      </rPr>
      <t>(комплект засова, упор центральный, упоры боковые, комплект петель, столбы для крепления стальные, ручка для ручного открывания)</t>
    </r>
  </si>
  <si>
    <t>1. Столб</t>
  </si>
  <si>
    <t>2. Секция забора</t>
  </si>
  <si>
    <t>Простота демонтажа поврежденного элемента</t>
  </si>
  <si>
    <t>Многообразие типов заполнений</t>
  </si>
  <si>
    <t>Установка накаладным или встроенным монтажем</t>
  </si>
  <si>
    <t>Современный дизайн</t>
  </si>
  <si>
    <t>Комплексный подход</t>
  </si>
  <si>
    <t>Многообразие типов заполнения</t>
  </si>
  <si>
    <t>Единый стиль с гаржными и въездными воротами</t>
  </si>
  <si>
    <t>Различные виды монтажа</t>
  </si>
  <si>
    <t>Простой монтаж и установка</t>
  </si>
  <si>
    <t>Надежность и долговечность</t>
  </si>
  <si>
    <t>RAL6009</t>
  </si>
  <si>
    <t>Ирландский дуб</t>
  </si>
  <si>
    <t>Орех</t>
  </si>
  <si>
    <t>RAL9001</t>
  </si>
  <si>
    <t xml:space="preserve">  </t>
  </si>
  <si>
    <t>Комбинированное заполнение - сочетание различного типа заполнений</t>
  </si>
  <si>
    <t>Роллетный профиль AG/77</t>
  </si>
  <si>
    <t>500, 625 мм</t>
  </si>
  <si>
    <t>450, 500 мм</t>
  </si>
  <si>
    <t>425, 450, 475, 500, 525 мм</t>
  </si>
  <si>
    <t>Высота сэндвич-панелей:</t>
  </si>
  <si>
    <t>ВВЕДИТЕ ДАННЫЕ</t>
  </si>
  <si>
    <t xml:space="preserve">Высокое качество покрытия профилей роликовой прокатки "Алютех" обеспечивает высокую устойчивость к истиранию и царапинам, к УФ-излучению и передам температур, к коррозии.
Высокое качество покрытия профилей «АЛЮТЕХ» подтверждено протоколами испытаний BASF Coating (Германия) и AkzoNobel (Швеция).
</t>
  </si>
  <si>
    <t xml:space="preserve">1. Профиль алюминиевый Ш "широкая доска"(ширина профиля 82мм)
</t>
  </si>
  <si>
    <t xml:space="preserve">1. Профиль алюминиевый У "узкая доска"(ширина профиля 37мм)
</t>
  </si>
  <si>
    <t>3. Профиль алюминиевый С "сплошное заполнение" (ширина профиля 87мм)</t>
  </si>
  <si>
    <t>2. Профиль алюминиевый Ш "Широкая доска" (ширина профиля 82мм)</t>
  </si>
  <si>
    <t>1. профилем AG / 77 и алюминиевым профилем 37 / 82 мм</t>
  </si>
  <si>
    <t>*При накладном монтаже ворот открытие осуществляется во внутрь (во двор)</t>
  </si>
  <si>
    <t>*При встроенном монтаже ворот открытие может происходить как во внутрь (во двор), так и наружу (на улицу)</t>
  </si>
  <si>
    <t>Установка заполнения возможна встроенным способом (в паз профиля рамы) и накладным способом (на профиль рамы ворот)</t>
  </si>
  <si>
    <r>
      <t xml:space="preserve">сэндвич-панели </t>
    </r>
    <r>
      <rPr>
        <sz val="9"/>
        <color rgb="FFFF0000"/>
        <rFont val="Arial"/>
        <family val="2"/>
        <charset val="204"/>
      </rPr>
      <t>ВНЕШНЯЯ СТОРОНА</t>
    </r>
  </si>
  <si>
    <t xml:space="preserve">Толщина сендвич - панели - 45 мм, что определяет устойчивость въездных ворот и калиток к ветровым и ударным нагрузкам
Внутренняя сторона всех панелей имеет тиснение woodgrain и цвет 9002, по желанию клиента внутренняя сторона может быть окрашена в цвет по карте RAL см. условия на вкладке "Цветовая гамма"
</t>
  </si>
  <si>
    <t>для распашных ворот и калиток</t>
  </si>
  <si>
    <t>Скидка (%)</t>
  </si>
  <si>
    <t>см. ограничения по размерам</t>
  </si>
  <si>
    <t>Встречные откатные ворота</t>
  </si>
  <si>
    <t>Встроенная калитка</t>
  </si>
  <si>
    <t>откатные ворота</t>
  </si>
  <si>
    <t>распашные ворота</t>
  </si>
  <si>
    <t>Высота</t>
  </si>
  <si>
    <t>Ширина</t>
  </si>
  <si>
    <t>от 1835 до 2210</t>
  </si>
  <si>
    <t>от 3000 до 4250</t>
  </si>
  <si>
    <t>Lрамы=1520 (Lкорет=1200) под столбы</t>
  </si>
  <si>
    <t>Lрамы=1410 (Lкорет=1200) под столбы</t>
  </si>
  <si>
    <t>Lрамы=1520(Lкорет=1200), сборная без столбов</t>
  </si>
  <si>
    <t>Lрамы=1410(Lкорет=1200), сборная без столбов</t>
  </si>
  <si>
    <t>под высоту рамы</t>
  </si>
  <si>
    <t>3 шт.</t>
  </si>
  <si>
    <t>Рейка</t>
  </si>
  <si>
    <r>
      <t xml:space="preserve">Фальш-панель </t>
    </r>
    <r>
      <rPr>
        <b/>
        <sz val="11"/>
        <rFont val="Arial Cyr"/>
        <charset val="204"/>
      </rPr>
      <t>с заполнением</t>
    </r>
    <r>
      <rPr>
        <sz val="11"/>
        <rFont val="Arial Cyr"/>
        <charset val="204"/>
      </rPr>
      <t xml:space="preserve"> СП или AG77 (базовые цвета) , за 1 м²</t>
    </r>
  </si>
  <si>
    <r>
      <t xml:space="preserve">Фальш-панель </t>
    </r>
    <r>
      <rPr>
        <b/>
        <sz val="11"/>
        <rFont val="Arial"/>
        <family val="2"/>
        <charset val="204"/>
      </rPr>
      <t>без заполнения</t>
    </r>
    <r>
      <rPr>
        <sz val="11"/>
        <rFont val="Arial"/>
        <family val="2"/>
        <charset val="204"/>
      </rPr>
      <t xml:space="preserve"> (базовые цвета) , за 1 м²</t>
    </r>
  </si>
  <si>
    <t>Комбинированное вертикальное (3/4 и 1/4)</t>
  </si>
  <si>
    <t>Встроенное вертикальное (AL профиль или AG77)</t>
  </si>
  <si>
    <t>Встроенное горизонтальное (AL профиль или AG77)</t>
  </si>
  <si>
    <t>Комбинированное горизонтальное (3/4 и 1/4)</t>
  </si>
  <si>
    <t>Накладное треуг. Вверх или вниз (AL профиль)</t>
  </si>
  <si>
    <t>Накладное дуга вверх или вниз (AL профиль)</t>
  </si>
  <si>
    <t>Накладное вертикальное (AL профиль)</t>
  </si>
  <si>
    <t>Накладное горизонтальное (AL профиль)</t>
  </si>
  <si>
    <t>Накладное скос влево и вправо (AL профиль)</t>
  </si>
  <si>
    <t>Накладное гребенка (AL профиль)</t>
  </si>
  <si>
    <t>На профиле шириной 68 мм</t>
  </si>
  <si>
    <t>На профиле шириной 96 мм</t>
  </si>
  <si>
    <t>Максимальная ширина - 7000 мм
Максимальная высота - 2460 мм</t>
  </si>
  <si>
    <t>Максимальная ширина - 9000 мм
Максимальная высота - 3210 мм</t>
  </si>
  <si>
    <t>ВНИМАНИЕ!</t>
  </si>
  <si>
    <t>1. Возможность установки электрозащелки в калитку отсутствует.</t>
  </si>
  <si>
    <t>2. Открывание калитки производится только во двор.</t>
  </si>
  <si>
    <t>3. Заполнение только сэндвич-панелью ( S, L, M-гофр, Микроволна, Филенка).</t>
  </si>
  <si>
    <t>4. Ворота со встроенной калиткой поставляются без автоматики.</t>
  </si>
  <si>
    <t>5. Калитка не комплектуется датчиком на открытие и доводчиком.</t>
  </si>
  <si>
    <t>6. Ширина калитки (в свету) А, 900 мм.</t>
  </si>
  <si>
    <t>7. В откатных воротах калитка открывается в сторону технологической части.</t>
  </si>
  <si>
    <t>8. В откатных воротах калитка может быть смещена в сторону технологической части в направлении открывания ворот. При смещении калитки, расстояние между импостом(столбом) калитки и импостом тех. части должно быть не менее 500 мм.</t>
  </si>
  <si>
    <t>9. В распашных воротах калитка устанавливается в левую или правую створку и направление открывания влево или вправо соответственно.</t>
  </si>
  <si>
    <t>10. Калитка встраивается по всей высоте створки ворот.</t>
  </si>
  <si>
    <t>11. Высота импоста в калитке, встроенной в распашные ворота, смещена на 7,5 мм относительно высоты импоста распашных ворот.</t>
  </si>
  <si>
    <t>Примечание/необходимое количество</t>
  </si>
  <si>
    <t>4. Покраска фурнитуры в нестандартный цвет RAL</t>
  </si>
  <si>
    <t>5. Увеличение длины столбов</t>
  </si>
  <si>
    <t>5. Наценка за перекладину в калитке</t>
  </si>
  <si>
    <t>4. Наценка на заполнение технологической части ворот (базовые цвета)</t>
  </si>
  <si>
    <t>Основные преимущества</t>
  </si>
  <si>
    <t>Внешний вид секции ограждения "Alutech" и ее примущества</t>
  </si>
  <si>
    <r>
      <t>Секция заборная</t>
    </r>
    <r>
      <rPr>
        <sz val="10"/>
        <rFont val="Arial"/>
        <family val="2"/>
        <charset val="204"/>
      </rPr>
      <t>, за 1 м²</t>
    </r>
  </si>
  <si>
    <t>Секция заборная, за 1 м²</t>
  </si>
  <si>
    <t>ширина от 500мм до 5000мм; высота от 450мм до 3210мм</t>
  </si>
  <si>
    <t>2. Выберите тип заполнения</t>
  </si>
  <si>
    <t>Наценки за заполнение РВ и калитки, секции</t>
  </si>
  <si>
    <t>Типы заполнений</t>
  </si>
  <si>
    <t>2. сэндвич-панелью и алюминиевым профилем 37 / 82 мм</t>
  </si>
  <si>
    <t>3. другие варианты возмо;но просчитать в программном обеспечении Aservice</t>
  </si>
  <si>
    <t>цвет</t>
  </si>
  <si>
    <t>ед.изм</t>
  </si>
  <si>
    <t xml:space="preserve"> возможна встр. калитка</t>
  </si>
  <si>
    <t>Базовый прайс-лист элегант+комфорт</t>
  </si>
  <si>
    <t>БД комфорт</t>
  </si>
  <si>
    <t>Базовый прайс-лист (изменяется в зависимсоти от ширины профиля, типа заполнения и наценок)</t>
  </si>
  <si>
    <t xml:space="preserve"> возможна встр. Калитка</t>
  </si>
  <si>
    <t>3. Проставьте наценки</t>
  </si>
  <si>
    <t>1. Выберите толщину профиля</t>
  </si>
  <si>
    <t>от 3500 до 4250</t>
  </si>
  <si>
    <t xml:space="preserve"> - Покраска снаружи в нестанд. цвет RAL</t>
  </si>
  <si>
    <r>
      <t xml:space="preserve"> - Покраска </t>
    </r>
    <r>
      <rPr>
        <sz val="11"/>
        <color theme="8" tint="-0.249977111117893"/>
        <rFont val="Arial Cyr"/>
        <charset val="204"/>
      </rPr>
      <t>SLM-гофр</t>
    </r>
    <r>
      <rPr>
        <sz val="11"/>
        <rFont val="Arial Cyr"/>
        <charset val="204"/>
      </rPr>
      <t xml:space="preserve"> снаружи в цвета "Золотой дуб", "Темный дуб", "Вишня"</t>
    </r>
  </si>
  <si>
    <r>
      <t xml:space="preserve"> - Покраска </t>
    </r>
    <r>
      <rPr>
        <sz val="11"/>
        <color theme="8" tint="-0.249977111117893"/>
        <rFont val="Arial Cyr"/>
        <charset val="204"/>
      </rPr>
      <t>филёнки</t>
    </r>
    <r>
      <rPr>
        <sz val="11"/>
        <rFont val="Arial Cyr"/>
        <charset val="204"/>
      </rPr>
      <t xml:space="preserve"> снаружи в цвета "Золотой дуб", "Темный дуб", "Вишня" </t>
    </r>
    <r>
      <rPr>
        <sz val="9"/>
        <rFont val="Arial Cyr"/>
        <charset val="204"/>
      </rPr>
      <t>(пункт 2 д.б. = сэндвич-панель филёнка)</t>
    </r>
  </si>
  <si>
    <t>3. Покраска СП внутри в нестандартный цвет RAL</t>
  </si>
  <si>
    <t>1. Покраска рамы и/или профиля заполнения в нестанд. цвет RAL</t>
  </si>
  <si>
    <r>
      <t xml:space="preserve">2. Если тип заполнения = СП или Комби, то выберите </t>
    </r>
    <r>
      <rPr>
        <sz val="11"/>
        <color rgb="FFC00000"/>
        <rFont val="Arial Cyr"/>
        <charset val="204"/>
      </rPr>
      <t>один</t>
    </r>
    <r>
      <rPr>
        <sz val="11"/>
        <rFont val="Arial Cyr"/>
        <charset val="204"/>
      </rPr>
      <t xml:space="preserve"> вариант покраски панели снаружи!</t>
    </r>
  </si>
  <si>
    <t>Базовый прайс-лист (изменяется в зависимости от ширины профиля, заполнения и наценок)</t>
  </si>
  <si>
    <t xml:space="preserve"> - Покраска снаружи в нестанд. Цвет RAL</t>
  </si>
  <si>
    <r>
      <t xml:space="preserve"> - Покраска филёнки снаружи в цвета "Золотой дуб", "Темный дуб", "Вишня" </t>
    </r>
    <r>
      <rPr>
        <sz val="9"/>
        <rFont val="Arial Cyr"/>
        <charset val="204"/>
      </rPr>
      <t>(пункт 2 д.б. = сэндвич-панель филёнка)</t>
    </r>
  </si>
  <si>
    <t>БАЗОВЫЕ ЦВЕТА PRESTIGE</t>
  </si>
  <si>
    <t xml:space="preserve">возможно изготовить с наценкой </t>
  </si>
  <si>
    <t>не изготавливается</t>
  </si>
  <si>
    <t>ПРАЙС-ЛИСТЫ НА ВЪЕЗДНУЮ СЕРИЮ PRESTIGE "ALUTECH"</t>
  </si>
  <si>
    <t>Прайс-лист на Калитку серии PRESTIGE</t>
  </si>
  <si>
    <t>Прайс-лист на Секцию ограждения серии PRESTIGE</t>
  </si>
  <si>
    <t>* Расчет ворот серии PRESTIGE "Alutech" осуществляетя в расчтетной программе ASERVICE</t>
  </si>
  <si>
    <t>** Полный ассортимент и конструтивные особенности ворот серии PRESTIGE см. в каталоге на сайте в разделе "Техническая документация"</t>
  </si>
  <si>
    <t>ОТКАТНЫЕ ВОРОТА СЕРИИ PRESTIGE</t>
  </si>
  <si>
    <t>РАСПАШНЫЕ ВОРОТА СЕРИИ PRESTIGE</t>
  </si>
  <si>
    <t>КАЛИТКА СЕРИИ PRESTIGE</t>
  </si>
  <si>
    <t>ОТКАТНЫЕ ВОРОТА "ALUTECH" СЕРИИ PRESTIGE</t>
  </si>
  <si>
    <t>РАСПАШНЫЕ ВОРОТА "ALUTECH" СЕРИИ PRESTIGE</t>
  </si>
  <si>
    <t>КАЛИТКИ "ALUTECH" СЕРИИ PRESTIGE</t>
  </si>
  <si>
    <t xml:space="preserve">68 мм </t>
  </si>
  <si>
    <t xml:space="preserve">96 мм </t>
  </si>
  <si>
    <t>ОТКАТНЫЕ ВОРОТА "ALUTECH" серии PRESTIGE</t>
  </si>
  <si>
    <t>только на профиле 96 мм</t>
  </si>
  <si>
    <t>РАСПАШНЫЕ ВОРОТА "ALUTECH" серии PRESTIGE</t>
  </si>
  <si>
    <t xml:space="preserve">только на профиле 96 мм </t>
  </si>
  <si>
    <t>профиль 68 или 96 мм</t>
  </si>
  <si>
    <t>профиль 96 мм</t>
  </si>
  <si>
    <t>КАЛИТКА "ALUTECH" серии PRESTIGE</t>
  </si>
  <si>
    <t>СЕКЦИЯ ОГРАЖДЕНИЯ СЕРИИ PRESTIGE</t>
  </si>
  <si>
    <t>Единство стиля с въездной группой PRESTIGE</t>
  </si>
  <si>
    <t>Откатные, распашные ворота со встроенной калиткой изготавливаются на базе ворот c толщиной профиля 96 мм</t>
  </si>
  <si>
    <t>FLGU.400.0826</t>
  </si>
  <si>
    <t>FLGU.400.0827</t>
  </si>
  <si>
    <t>*Толшина профилей роликовой прокатки AG/77  - 19мм</t>
  </si>
  <si>
    <t>ДОПОЛНИТЕЛЬНЫЕ ОПЦИИ</t>
  </si>
  <si>
    <t>Подставка</t>
  </si>
  <si>
    <t>SGN.01.200</t>
  </si>
  <si>
    <t>SGN.02.200</t>
  </si>
  <si>
    <t>Для ворот на профиле 68 мм</t>
  </si>
  <si>
    <t>Для ворот на профиле 96 мм</t>
  </si>
  <si>
    <t>Дополнительная информация</t>
  </si>
  <si>
    <t>Заполнение филёнка</t>
  </si>
  <si>
    <r>
      <t xml:space="preserve">Исходя из технических характеристик (длины) сэндвич-панели со структурой «филенка» размер проема </t>
    </r>
    <r>
      <rPr>
        <sz val="10"/>
        <color rgb="FF92D050"/>
        <rFont val="Arial Cyr"/>
        <charset val="204"/>
      </rPr>
      <t xml:space="preserve">откатных ворот </t>
    </r>
    <r>
      <rPr>
        <sz val="10"/>
        <rFont val="Arial Cyr"/>
        <charset val="204"/>
      </rPr>
      <t>по ширине ограничивается диапазоном от 2025 до 4975 мм.</t>
    </r>
  </si>
  <si>
    <r>
      <rPr>
        <sz val="10"/>
        <color rgb="FF92D050"/>
        <rFont val="Arial Cyr"/>
        <charset val="204"/>
      </rPr>
      <t>Для распашных ворот</t>
    </r>
    <r>
      <rPr>
        <sz val="10"/>
        <rFont val="Arial Cyr"/>
        <charset val="204"/>
      </rPr>
      <t xml:space="preserve"> и калиток существует ряд размеров проемов, в которых невозможно изготовить заполнение полотна с типом «филенка». </t>
    </r>
  </si>
  <si>
    <t xml:space="preserve">В таблице 1. представлен диапазон размеров проема распашных ворот, в зависимости от типа монтажа, в которые невозможно установить филенчатое полотно. </t>
  </si>
  <si>
    <t>Таблица 1</t>
  </si>
  <si>
    <t>Размеры проема распашных ворот по ширине Comfort, мм</t>
  </si>
  <si>
    <t>Размеры проема распашных ворот Elegant по ширине, мм</t>
  </si>
  <si>
    <t>встроенный</t>
  </si>
  <si>
    <t>накладной</t>
  </si>
  <si>
    <t>&lt;1528</t>
  </si>
  <si>
    <t>&lt;1408</t>
  </si>
  <si>
    <t>&lt;1502</t>
  </si>
  <si>
    <t>&lt;1428</t>
  </si>
  <si>
    <t>2512 - 2822</t>
  </si>
  <si>
    <t>2392 - 2702</t>
  </si>
  <si>
    <t>2486 - 2796</t>
  </si>
  <si>
    <t>2412 - 2722</t>
  </si>
  <si>
    <t>4098 - 4116</t>
  </si>
  <si>
    <t>3978 - 3996</t>
  </si>
  <si>
    <t>&gt;3998</t>
  </si>
  <si>
    <t>4516 - 4528</t>
  </si>
  <si>
    <t>4396 - 4408</t>
  </si>
  <si>
    <t>В таблице 2. представлен диапазон размеров проема калитки, фальш-панели и секций ограждений в зависимости от типа монтажа, в которые невозможно установить филенчатое полотно.</t>
  </si>
  <si>
    <t>Размеры проема фальш-панели по ширине, мм</t>
  </si>
  <si>
    <t>Размеры проема секций заборных по ширине, мм</t>
  </si>
  <si>
    <t>&lt;811</t>
  </si>
  <si>
    <t>&lt;737</t>
  </si>
  <si>
    <t>&lt;731</t>
  </si>
  <si>
    <t>&lt;655</t>
  </si>
  <si>
    <t>1303 - 1458</t>
  </si>
  <si>
    <t>1229 - 1384</t>
  </si>
  <si>
    <t>1223 - 1378</t>
  </si>
  <si>
    <t>1147 - 1302</t>
  </si>
  <si>
    <t>2016 - 2025</t>
  </si>
  <si>
    <t>1940 - 1949</t>
  </si>
  <si>
    <t>2225 - 2231</t>
  </si>
  <si>
    <t>2149 - 2155</t>
  </si>
  <si>
    <t>2872- 3110</t>
  </si>
  <si>
    <t>2796 - 3034</t>
  </si>
  <si>
    <t>3669- 3966</t>
  </si>
  <si>
    <t>3593 - 3890</t>
  </si>
  <si>
    <t>4166 - 4613</t>
  </si>
  <si>
    <t>4090 - 4537</t>
  </si>
  <si>
    <t>В таблице 3 ниже представлен диапазон размеров высот окна, в которые невозможно установить феленчатое полотно для всех типов конструкций (откатные, распашные ворота, калитки и т.д.)</t>
  </si>
  <si>
    <t>Размеры высоты окна, мм</t>
  </si>
  <si>
    <t>&lt;777</t>
  </si>
  <si>
    <t>966 - 1202</t>
  </si>
  <si>
    <t>1491 - 1627</t>
  </si>
  <si>
    <t>2016 - 2052</t>
  </si>
  <si>
    <t>Разреженное заполнение</t>
  </si>
  <si>
    <t xml:space="preserve">Разреженным заполнением 50/50 считается: </t>
  </si>
  <si>
    <t xml:space="preserve"> - заполнение профилем Ш (ширина 82 мм) – когда расстояние Х между профилями = 80 мм и более. </t>
  </si>
  <si>
    <t xml:space="preserve"> - заполнение профилем У (ширина 37 мм.) – когда расстояние Х между профилями = 35 мм и более</t>
  </si>
  <si>
    <t>1. Введите размер в мм</t>
  </si>
  <si>
    <t>Итого м2 (считается автоматически)</t>
  </si>
  <si>
    <t>ШиринаПрофиля</t>
  </si>
  <si>
    <t>ПереченьЗаполнений</t>
  </si>
  <si>
    <t>Ответы</t>
  </si>
  <si>
    <r>
      <t xml:space="preserve">Скидка (%) </t>
    </r>
    <r>
      <rPr>
        <sz val="12"/>
        <color theme="0" tint="-0.34998626667073579"/>
        <rFont val="Arial Cyr"/>
        <charset val="204"/>
      </rPr>
      <t>проставляется на листе Содержание</t>
    </r>
  </si>
  <si>
    <r>
      <t xml:space="preserve">Скидка (%) </t>
    </r>
    <r>
      <rPr>
        <sz val="10"/>
        <color theme="0" tint="-0.34998626667073579"/>
        <rFont val="Arial Cyr"/>
        <charset val="204"/>
      </rPr>
      <t>проставляется на листе Содержание</t>
    </r>
  </si>
  <si>
    <r>
      <rPr>
        <sz val="9"/>
        <color rgb="FFFF0000"/>
        <rFont val="Arial"/>
        <family val="2"/>
        <charset val="204"/>
      </rPr>
      <t>ВНУТРЕННЯ СТОРОНА</t>
    </r>
    <r>
      <rPr>
        <sz val="9"/>
        <color theme="1"/>
        <rFont val="Arial"/>
        <family val="2"/>
        <charset val="204"/>
      </rPr>
      <t xml:space="preserve"> панели выполнена в цвете RAL9002 бело-серый. Наценки за покраску: RAL - 10%; </t>
    </r>
    <r>
      <rPr>
        <sz val="9"/>
        <color rgb="FFFF0000"/>
        <rFont val="Arial"/>
        <family val="2"/>
        <charset val="204"/>
      </rPr>
      <t>в золотой дуб, темный дуб, вишня не окрашивается</t>
    </r>
    <r>
      <rPr>
        <sz val="9"/>
        <color theme="1"/>
        <rFont val="Arial"/>
        <family val="2"/>
        <charset val="204"/>
      </rPr>
      <t xml:space="preserve">. ИСКЛЮЧЕНИЕ: без наценки, как как видно из таблицы, панель S-гофр в цвете 8014, 8017. </t>
    </r>
  </si>
  <si>
    <t>Цены указаны в евро с НДС</t>
  </si>
  <si>
    <t>Розничная цена</t>
  </si>
  <si>
    <r>
      <t xml:space="preserve">Розничная наценка (%) </t>
    </r>
    <r>
      <rPr>
        <sz val="12"/>
        <color theme="0" tint="-0.499984740745262"/>
        <rFont val="Arial Cyr"/>
        <charset val="204"/>
      </rPr>
      <t>применяется к БД</t>
    </r>
  </si>
  <si>
    <t>Внешний вид</t>
  </si>
  <si>
    <t>Базовая комплектация</t>
  </si>
  <si>
    <t>Дополнительная комплектация</t>
  </si>
  <si>
    <t>Итого стоимость секции заборной</t>
  </si>
  <si>
    <t xml:space="preserve">БД </t>
  </si>
  <si>
    <t>Столбы удерживающие с раскосами</t>
  </si>
  <si>
    <t>ДОП. ИНФОРМАЦИЯ</t>
  </si>
  <si>
    <t>Дополнительная информация о встроенной калитке, ограничениях по размерам и пр.</t>
  </si>
  <si>
    <t>Справочно</t>
  </si>
  <si>
    <r>
      <t xml:space="preserve">Розничная наценка </t>
    </r>
    <r>
      <rPr>
        <sz val="10"/>
        <color theme="0" tint="-0.34998626667073579"/>
        <rFont val="Arial Cyr"/>
        <charset val="204"/>
      </rPr>
      <t>проставляется на листе Содержание</t>
    </r>
  </si>
  <si>
    <t>БАЗОВЫЙ ПРАЙС-ЛИСТ НА ВЪЕЗДНЫЕ ВОРОТА
СЕРИИ PRESTIGE ГРУППЫ КОМПАНИЙ "АЛЮТЕХ" 
НА РЫНКЕ УКРАИНЫ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</si>
</sst>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10" x14ac:knownFonts="1">
    <font>
      <sz val="10"/>
      <name val="Arial Cyr"/>
      <charset val="204"/>
    </font>
    <font>
      <sz val="10"/>
      <name val="Arial Cyr"/>
      <charset val="204"/>
    </font>
    <font>
      <u/>
      <sz val="10"/>
      <color indexed="12"/>
      <name val="Arial Cyr"/>
      <charset val="204"/>
    </font>
    <font>
      <sz val="8"/>
      <name val="Arial CYR"/>
      <charset val="204"/>
    </font>
    <font>
      <b/>
      <sz val="10"/>
      <name val="Arial Cyr"/>
      <charset val="204"/>
    </font>
    <font>
      <sz val="10"/>
      <name val="Arial"/>
      <family val="2"/>
      <charset val="204"/>
    </font>
    <font>
      <b/>
      <sz val="14"/>
      <color indexed="62"/>
      <name val="Arial CYR"/>
      <family val="2"/>
      <charset val="204"/>
    </font>
    <font>
      <sz val="10"/>
      <name val="Arial Cyr"/>
      <charset val="204"/>
    </font>
    <font>
      <sz val="10"/>
      <name val="Arial"/>
      <family val="2"/>
      <charset val="204"/>
    </font>
    <font>
      <sz val="6.5"/>
      <name val="Arial Cyr"/>
      <charset val="204"/>
    </font>
    <font>
      <b/>
      <sz val="6.5"/>
      <name val="Arial Cyr"/>
      <charset val="204"/>
    </font>
    <font>
      <b/>
      <sz val="7"/>
      <color indexed="62"/>
      <name val="Arial CYR"/>
      <family val="2"/>
      <charset val="204"/>
    </font>
    <font>
      <b/>
      <sz val="6.5"/>
      <name val="Arial"/>
      <family val="2"/>
      <charset val="204"/>
    </font>
    <font>
      <b/>
      <sz val="8"/>
      <name val="Arial Cyr"/>
      <charset val="204"/>
    </font>
    <font>
      <b/>
      <sz val="7"/>
      <color indexed="56"/>
      <name val="Arial CYR"/>
      <family val="2"/>
      <charset val="204"/>
    </font>
    <font>
      <sz val="11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u/>
      <sz val="9"/>
      <color indexed="12"/>
      <name val="Arial Cyr"/>
      <charset val="204"/>
    </font>
    <font>
      <sz val="8"/>
      <name val="Arial"/>
      <family val="2"/>
      <charset val="204"/>
    </font>
    <font>
      <b/>
      <sz val="9"/>
      <name val="Arial Cyr"/>
      <charset val="204"/>
    </font>
    <font>
      <b/>
      <sz val="9"/>
      <color indexed="62"/>
      <name val="Arial CYR"/>
      <family val="2"/>
      <charset val="204"/>
    </font>
    <font>
      <sz val="8"/>
      <name val="Times New Roman CE"/>
      <family val="1"/>
      <charset val="238"/>
    </font>
    <font>
      <sz val="9"/>
      <name val="Times New Roman CE"/>
      <family val="1"/>
      <charset val="238"/>
    </font>
    <font>
      <b/>
      <sz val="12"/>
      <name val="Arial Cyr"/>
      <charset val="204"/>
    </font>
    <font>
      <b/>
      <sz val="26"/>
      <name val="Arial Cyr"/>
      <charset val="204"/>
    </font>
    <font>
      <sz val="8"/>
      <color indexed="10"/>
      <name val="Arial Cyr"/>
      <charset val="204"/>
    </font>
    <font>
      <sz val="11"/>
      <color theme="1"/>
      <name val="Calibri"/>
      <family val="2"/>
      <charset val="204"/>
      <scheme val="minor"/>
    </font>
    <font>
      <b/>
      <sz val="12"/>
      <color theme="1"/>
      <name val="Arial Cyr"/>
      <charset val="204"/>
    </font>
    <font>
      <b/>
      <sz val="10"/>
      <color theme="1"/>
      <name val="Arial Cyr"/>
      <charset val="204"/>
    </font>
    <font>
      <sz val="10"/>
      <color theme="1"/>
      <name val="Arial Cyr"/>
      <charset val="204"/>
    </font>
    <font>
      <sz val="12"/>
      <name val="Bahnschrift Light"/>
      <family val="2"/>
      <charset val="204"/>
    </font>
    <font>
      <sz val="28"/>
      <color indexed="50"/>
      <name val="Arial Black"/>
      <family val="2"/>
      <charset val="204"/>
    </font>
    <font>
      <sz val="8"/>
      <color theme="1"/>
      <name val="Arial"/>
      <family val="2"/>
      <charset val="204"/>
    </font>
    <font>
      <sz val="10"/>
      <color theme="1"/>
      <name val="Arial"/>
      <family val="2"/>
      <charset val="204"/>
    </font>
    <font>
      <b/>
      <sz val="8"/>
      <color theme="1"/>
      <name val="Arial"/>
      <family val="2"/>
      <charset val="204"/>
    </font>
    <font>
      <sz val="8"/>
      <color theme="0"/>
      <name val="Arial"/>
      <family val="2"/>
      <charset val="204"/>
    </font>
    <font>
      <sz val="8"/>
      <color rgb="FFFF0000"/>
      <name val="Arial"/>
      <family val="2"/>
      <charset val="204"/>
    </font>
    <font>
      <sz val="12"/>
      <color theme="1"/>
      <name val="Calibri"/>
      <family val="2"/>
      <scheme val="minor"/>
    </font>
    <font>
      <sz val="12"/>
      <color rgb="FFFF0000"/>
      <name val="Calibri"/>
      <family val="2"/>
      <charset val="204"/>
      <scheme val="minor"/>
    </font>
    <font>
      <sz val="28"/>
      <color rgb="FFFF0000"/>
      <name val="Arial Black"/>
      <family val="2"/>
      <charset val="204"/>
    </font>
    <font>
      <sz val="11"/>
      <name val="Arial Cyr"/>
      <charset val="204"/>
    </font>
    <font>
      <sz val="14"/>
      <name val="Arial Cyr"/>
      <charset val="204"/>
    </font>
    <font>
      <sz val="12"/>
      <name val="Arial Cyr"/>
      <charset val="204"/>
    </font>
    <font>
      <b/>
      <sz val="11"/>
      <color rgb="FF3A1953"/>
      <name val="Bahnschrift Light"/>
      <family val="2"/>
      <charset val="204"/>
    </font>
    <font>
      <sz val="11"/>
      <color rgb="FF3A1953"/>
      <name val="Arial Cyr"/>
      <charset val="204"/>
    </font>
    <font>
      <sz val="11"/>
      <color rgb="FF3A1953"/>
      <name val="Bahnschrift Light"/>
      <family val="2"/>
      <charset val="204"/>
    </font>
    <font>
      <b/>
      <sz val="12"/>
      <name val="Arial"/>
      <family val="2"/>
      <charset val="204"/>
    </font>
    <font>
      <sz val="12"/>
      <color theme="1"/>
      <name val="Arial Cyr"/>
      <charset val="204"/>
    </font>
    <font>
      <sz val="12"/>
      <color rgb="FF7030A0"/>
      <name val="Arial Cyr"/>
      <charset val="204"/>
    </font>
    <font>
      <sz val="12"/>
      <name val="Times New Roman CE"/>
      <family val="1"/>
      <charset val="238"/>
    </font>
    <font>
      <b/>
      <sz val="16"/>
      <color rgb="FF3A1953"/>
      <name val="Arial Cyr"/>
      <charset val="204"/>
    </font>
    <font>
      <b/>
      <sz val="16"/>
      <color rgb="FF3A1953"/>
      <name val="Bahnschrift Light"/>
      <family val="2"/>
      <charset val="204"/>
    </font>
    <font>
      <sz val="16"/>
      <color rgb="FF3A1953"/>
      <name val="Arial Cyr"/>
      <charset val="204"/>
    </font>
    <font>
      <sz val="16"/>
      <color rgb="FF3A1953"/>
      <name val="Bahnschrift Light"/>
      <family val="2"/>
      <charset val="204"/>
    </font>
    <font>
      <b/>
      <sz val="8.5"/>
      <color theme="1"/>
      <name val="Arial CYR"/>
      <charset val="204"/>
    </font>
    <font>
      <sz val="8.5"/>
      <name val="Times New Roman CE"/>
      <family val="1"/>
      <charset val="238"/>
    </font>
    <font>
      <sz val="8.5"/>
      <color theme="0"/>
      <name val="Arial Cyr"/>
      <charset val="204"/>
    </font>
    <font>
      <b/>
      <sz val="14"/>
      <color rgb="FF632B8D"/>
      <name val="Arial Cyr"/>
      <charset val="204"/>
    </font>
    <font>
      <sz val="9"/>
      <color theme="1"/>
      <name val="Arial"/>
      <family val="2"/>
      <charset val="204"/>
    </font>
    <font>
      <b/>
      <sz val="9"/>
      <color theme="1"/>
      <name val="Arial"/>
      <family val="2"/>
      <charset val="204"/>
    </font>
    <font>
      <b/>
      <sz val="14"/>
      <color theme="1"/>
      <name val="Arial Cyr"/>
      <charset val="204"/>
    </font>
    <font>
      <b/>
      <sz val="14"/>
      <color rgb="FF0099FF"/>
      <name val="Arial Cyr"/>
      <charset val="204"/>
    </font>
    <font>
      <b/>
      <sz val="16"/>
      <color theme="1"/>
      <name val="Arial Cyr"/>
      <charset val="204"/>
    </font>
    <font>
      <b/>
      <sz val="16"/>
      <color theme="1"/>
      <name val="Bahnschrift Light"/>
      <family val="2"/>
      <charset val="204"/>
    </font>
    <font>
      <sz val="16"/>
      <color theme="1"/>
      <name val="Arial Cyr"/>
      <charset val="204"/>
    </font>
    <font>
      <sz val="16"/>
      <color theme="1"/>
      <name val="Bahnschrift Light"/>
      <family val="2"/>
      <charset val="204"/>
    </font>
    <font>
      <u/>
      <sz val="10"/>
      <color rgb="FF30C800"/>
      <name val="Arial Cyr"/>
      <charset val="204"/>
    </font>
    <font>
      <sz val="24"/>
      <color indexed="50"/>
      <name val="Arial Black"/>
      <family val="2"/>
      <charset val="204"/>
    </font>
    <font>
      <sz val="14"/>
      <color indexed="50"/>
      <name val="Arial Black"/>
      <family val="2"/>
      <charset val="204"/>
    </font>
    <font>
      <sz val="11"/>
      <color indexed="50"/>
      <name val="Arial Black"/>
      <family val="2"/>
      <charset val="204"/>
    </font>
    <font>
      <sz val="12"/>
      <color theme="1" tint="0.499984740745262"/>
      <name val="Arial Cyr"/>
      <charset val="204"/>
    </font>
    <font>
      <u/>
      <sz val="12"/>
      <color rgb="FF92D050"/>
      <name val="Arial Cyr"/>
      <charset val="204"/>
    </font>
    <font>
      <u/>
      <sz val="11"/>
      <color rgb="FF92D050"/>
      <name val="Bahnschrift Light"/>
      <family val="2"/>
      <charset val="204"/>
    </font>
    <font>
      <sz val="12"/>
      <color rgb="FF92D050"/>
      <name val="Arial Cyr"/>
      <charset val="204"/>
    </font>
    <font>
      <sz val="12"/>
      <color rgb="FF92D050"/>
      <name val="Bahnschrift Light"/>
      <family val="2"/>
      <charset val="204"/>
    </font>
    <font>
      <b/>
      <sz val="14"/>
      <name val="Arial Cyr"/>
      <charset val="204"/>
    </font>
    <font>
      <sz val="9"/>
      <color theme="1"/>
      <name val="Arial CYR"/>
      <charset val="204"/>
    </font>
    <font>
      <sz val="8.5"/>
      <color theme="1"/>
      <name val="Arial Cyr"/>
      <charset val="204"/>
    </font>
    <font>
      <sz val="20"/>
      <color indexed="50"/>
      <name val="Arial Black"/>
      <family val="2"/>
      <charset val="204"/>
    </font>
    <font>
      <b/>
      <u/>
      <sz val="14"/>
      <color theme="6" tint="0.39997558519241921"/>
      <name val="Arial Cyr"/>
      <charset val="204"/>
    </font>
    <font>
      <u/>
      <sz val="11"/>
      <color rgb="FF92D050"/>
      <name val="Arial Cyr"/>
      <charset val="204"/>
    </font>
    <font>
      <sz val="11"/>
      <color rgb="FF92D050"/>
      <name val="Bahnschrift Light"/>
      <family val="2"/>
      <charset val="204"/>
    </font>
    <font>
      <sz val="12"/>
      <color theme="1" tint="0.34998626667073579"/>
      <name val="Arial Cyr"/>
      <charset val="204"/>
    </font>
    <font>
      <sz val="9"/>
      <color rgb="FFFF0000"/>
      <name val="Arial"/>
      <family val="2"/>
      <charset val="204"/>
    </font>
    <font>
      <sz val="11"/>
      <color theme="0"/>
      <name val="Arial Cyr"/>
      <charset val="204"/>
    </font>
    <font>
      <sz val="14"/>
      <color theme="1"/>
      <name val="Arial Cyr"/>
      <charset val="204"/>
    </font>
    <font>
      <b/>
      <sz val="11"/>
      <name val="Arial Cyr"/>
      <charset val="204"/>
    </font>
    <font>
      <sz val="11"/>
      <color theme="1"/>
      <name val="Arial Cyr"/>
      <charset val="204"/>
    </font>
    <font>
      <b/>
      <sz val="11"/>
      <name val="Arial"/>
      <family val="2"/>
      <charset val="204"/>
    </font>
    <font>
      <sz val="11"/>
      <name val="Arial"/>
      <family val="2"/>
      <charset val="204"/>
    </font>
    <font>
      <b/>
      <sz val="12"/>
      <color rgb="FFC00000"/>
      <name val="Arial Cyr"/>
      <charset val="204"/>
    </font>
    <font>
      <u/>
      <sz val="12"/>
      <color theme="0" tint="-0.499984740745262"/>
      <name val="Arial Cyr"/>
      <charset val="204"/>
    </font>
    <font>
      <b/>
      <sz val="12"/>
      <color rgb="FF7ABC32"/>
      <name val="Arial Cyr"/>
      <charset val="204"/>
    </font>
    <font>
      <sz val="10"/>
      <color theme="0" tint="-0.499984740745262"/>
      <name val="Arial Cyr"/>
      <charset val="204"/>
    </font>
    <font>
      <sz val="12"/>
      <color theme="0" tint="-0.499984740745262"/>
      <name val="Arial Cyr"/>
      <charset val="204"/>
    </font>
    <font>
      <sz val="22"/>
      <color indexed="50"/>
      <name val="Arial Black"/>
      <family val="2"/>
      <charset val="204"/>
    </font>
    <font>
      <sz val="12"/>
      <color theme="3" tint="0.39997558519241921"/>
      <name val="Times New Roman CE"/>
      <family val="1"/>
      <charset val="238"/>
    </font>
    <font>
      <sz val="8.5"/>
      <color theme="1"/>
      <name val="Times New Roman CE"/>
      <family val="1"/>
      <charset val="238"/>
    </font>
    <font>
      <sz val="9"/>
      <color theme="1"/>
      <name val="Times New Roman CE"/>
      <family val="1"/>
      <charset val="238"/>
    </font>
    <font>
      <sz val="10"/>
      <color rgb="FFFF0000"/>
      <name val="Arial Cyr"/>
      <charset val="204"/>
    </font>
    <font>
      <sz val="9"/>
      <name val="Arial Cyr"/>
      <charset val="204"/>
    </font>
    <font>
      <sz val="11"/>
      <color theme="8" tint="-0.249977111117893"/>
      <name val="Arial Cyr"/>
      <charset val="204"/>
    </font>
    <font>
      <sz val="11"/>
      <color rgb="FFC00000"/>
      <name val="Arial Cyr"/>
      <charset val="204"/>
    </font>
    <font>
      <sz val="10"/>
      <color rgb="FF92D050"/>
      <name val="Arial Cyr"/>
      <charset val="204"/>
    </font>
    <font>
      <sz val="8"/>
      <color theme="1"/>
      <name val="Cambria"/>
      <family val="1"/>
      <charset val="204"/>
      <scheme val="major"/>
    </font>
    <font>
      <sz val="10"/>
      <color theme="0" tint="-0.34998626667073579"/>
      <name val="Arial Cyr"/>
      <charset val="204"/>
    </font>
    <font>
      <b/>
      <sz val="14"/>
      <color rgb="FF00B0F0"/>
      <name val="Arial Cyr"/>
      <charset val="204"/>
    </font>
    <font>
      <sz val="12"/>
      <color theme="0" tint="-0.34998626667073579"/>
      <name val="Arial Cyr"/>
      <charset val="204"/>
    </font>
    <font>
      <b/>
      <sz val="12"/>
      <color rgb="FF7030A0"/>
      <name val="Arial Cyr"/>
      <charset val="204"/>
    </font>
    <font>
      <b/>
      <sz val="12"/>
      <color rgb="FF00B0F0"/>
      <name val="Arial Cyr"/>
      <charset val="204"/>
    </font>
  </fonts>
  <fills count="3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CCFA82"/>
        <bgColor indexed="64"/>
      </patternFill>
    </fill>
    <fill>
      <patternFill patternType="solid">
        <fgColor rgb="FF5D4839"/>
        <bgColor indexed="64"/>
      </patternFill>
    </fill>
    <fill>
      <patternFill patternType="solid">
        <fgColor rgb="FF44322D"/>
        <bgColor indexed="64"/>
      </patternFill>
    </fill>
    <fill>
      <patternFill patternType="solid">
        <fgColor rgb="FFF7FBF5"/>
        <bgColor indexed="64"/>
      </patternFill>
    </fill>
    <fill>
      <patternFill patternType="solid">
        <fgColor rgb="FF701F29"/>
        <bgColor indexed="64"/>
      </patternFill>
    </fill>
    <fill>
      <patternFill patternType="solid">
        <fgColor rgb="FF0F4336"/>
        <bgColor indexed="64"/>
      </patternFill>
    </fill>
    <fill>
      <patternFill patternType="solid">
        <fgColor rgb="FFA5A8A6"/>
        <bgColor indexed="64"/>
      </patternFill>
    </fill>
    <fill>
      <patternFill patternType="solid">
        <fgColor rgb="FF13447C"/>
        <bgColor indexed="64"/>
      </patternFill>
    </fill>
    <fill>
      <patternFill patternType="solid">
        <fgColor rgb="FF373F43"/>
        <bgColor indexed="64"/>
      </patternFill>
    </fill>
    <fill>
      <patternFill patternType="solid">
        <fgColor rgb="FFFEF8D2"/>
        <bgColor indexed="64"/>
      </patternFill>
    </fill>
    <fill>
      <patternFill patternType="solid">
        <fgColor rgb="FF996633"/>
        <bgColor indexed="64"/>
      </patternFill>
    </fill>
    <fill>
      <patternFill patternType="solid">
        <fgColor rgb="FF251C01"/>
        <bgColor indexed="64"/>
      </patternFill>
    </fill>
    <fill>
      <patternFill patternType="solid">
        <fgColor rgb="FF7B1515"/>
        <bgColor indexed="64"/>
      </patternFill>
    </fill>
    <fill>
      <patternFill patternType="solid">
        <fgColor rgb="FFA4957D"/>
        <bgColor indexed="64"/>
      </patternFill>
    </fill>
    <fill>
      <patternFill patternType="solid">
        <fgColor rgb="FF1E2A44"/>
        <bgColor indexed="64"/>
      </patternFill>
    </fill>
    <fill>
      <patternFill patternType="solid">
        <fgColor rgb="FFB4B8B0"/>
        <bgColor indexed="64"/>
      </patternFill>
    </fill>
    <fill>
      <patternFill patternType="solid">
        <fgColor rgb="FF3F3A3A"/>
        <bgColor indexed="64"/>
      </patternFill>
    </fill>
    <fill>
      <patternFill patternType="solid">
        <fgColor rgb="FF292C2F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BEE8F"/>
        <bgColor indexed="64"/>
      </patternFill>
    </fill>
    <fill>
      <patternFill patternType="solid">
        <fgColor rgb="FFE0FE9C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6" tint="0.79998168889431442"/>
        <bgColor indexed="64"/>
      </patternFill>
    </fill>
  </fills>
  <borders count="95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Dashed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Dashed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Dashed">
        <color indexed="64"/>
      </bottom>
      <diagonal/>
    </border>
    <border>
      <left/>
      <right style="thin">
        <color indexed="64"/>
      </right>
      <top style="thin">
        <color indexed="64"/>
      </top>
      <bottom style="mediumDash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Dashed">
        <color indexed="64"/>
      </bottom>
      <diagonal/>
    </border>
    <border>
      <left style="thin">
        <color indexed="64"/>
      </left>
      <right style="mediumDashed">
        <color indexed="64"/>
      </right>
      <top style="thin">
        <color indexed="64"/>
      </top>
      <bottom style="mediumDashed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theme="0" tint="-0.249977111117893"/>
      </left>
      <right/>
      <top style="thin">
        <color theme="0" tint="-0.249977111117893"/>
      </top>
      <bottom/>
      <diagonal/>
    </border>
    <border>
      <left/>
      <right/>
      <top style="thin">
        <color theme="0" tint="-0.249977111117893"/>
      </top>
      <bottom/>
      <diagonal/>
    </border>
    <border>
      <left/>
      <right style="thin">
        <color theme="0" tint="-0.249977111117893"/>
      </right>
      <top style="thin">
        <color theme="0" tint="-0.249977111117893"/>
      </top>
      <bottom/>
      <diagonal/>
    </border>
    <border>
      <left style="thin">
        <color theme="0" tint="-0.249977111117893"/>
      </left>
      <right/>
      <top/>
      <bottom style="thin">
        <color theme="0" tint="-0.249977111117893"/>
      </bottom>
      <diagonal/>
    </border>
    <border>
      <left/>
      <right/>
      <top/>
      <bottom style="thin">
        <color theme="0" tint="-0.249977111117893"/>
      </bottom>
      <diagonal/>
    </border>
    <border>
      <left/>
      <right style="thin">
        <color theme="0" tint="-0.249977111117893"/>
      </right>
      <top/>
      <bottom style="thin">
        <color theme="0" tint="-0.249977111117893"/>
      </bottom>
      <diagonal/>
    </border>
    <border>
      <left style="thin">
        <color theme="0" tint="-0.249977111117893"/>
      </left>
      <right/>
      <top/>
      <bottom/>
      <diagonal/>
    </border>
    <border>
      <left/>
      <right style="thin">
        <color theme="0" tint="-0.249977111117893"/>
      </right>
      <top/>
      <bottom/>
      <diagonal/>
    </border>
    <border>
      <left/>
      <right/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0" tint="-0.249977111117893"/>
      </left>
      <right style="thin">
        <color indexed="64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indexed="64"/>
      </left>
      <right style="thin">
        <color indexed="64"/>
      </right>
      <top style="thin">
        <color theme="0" tint="-0.249977111117893"/>
      </top>
      <bottom style="thin">
        <color theme="0" tint="-0.249977111117893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theme="1" tint="0.499984740745262"/>
      </left>
      <right/>
      <top/>
      <bottom/>
      <diagonal/>
    </border>
    <border>
      <left style="thin">
        <color theme="1" tint="0.499984740745262"/>
      </left>
      <right/>
      <top style="thin">
        <color theme="1" tint="0.499984740745262"/>
      </top>
      <bottom style="thin">
        <color theme="1" tint="0.499984740745262"/>
      </bottom>
      <diagonal/>
    </border>
    <border>
      <left/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/>
      <diagonal/>
    </border>
    <border>
      <left style="thin">
        <color theme="1" tint="0.499984740745262"/>
      </left>
      <right style="thin">
        <color theme="1" tint="0.499984740745262"/>
      </right>
      <top/>
      <bottom style="thin">
        <color theme="1" tint="0.499984740745262"/>
      </bottom>
      <diagonal/>
    </border>
    <border>
      <left style="medium">
        <color indexed="64"/>
      </left>
      <right style="thin">
        <color theme="1" tint="0.499984740745262"/>
      </right>
      <top style="medium">
        <color indexed="64"/>
      </top>
      <bottom style="thin">
        <color theme="1" tint="0.499984740745262"/>
      </bottom>
      <diagonal/>
    </border>
    <border>
      <left style="thin">
        <color theme="1" tint="0.499984740745262"/>
      </left>
      <right style="thin">
        <color theme="1" tint="0.499984740745262"/>
      </right>
      <top style="medium">
        <color indexed="64"/>
      </top>
      <bottom style="thin">
        <color theme="1" tint="0.499984740745262"/>
      </bottom>
      <diagonal/>
    </border>
    <border>
      <left style="thin">
        <color theme="1" tint="0.499984740745262"/>
      </left>
      <right style="medium">
        <color indexed="64"/>
      </right>
      <top style="medium">
        <color indexed="64"/>
      </top>
      <bottom style="thin">
        <color theme="1" tint="0.499984740745262"/>
      </bottom>
      <diagonal/>
    </border>
    <border>
      <left style="medium">
        <color indexed="64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1" tint="0.499984740745262"/>
      </left>
      <right style="medium">
        <color indexed="64"/>
      </right>
      <top style="thin">
        <color theme="1" tint="0.499984740745262"/>
      </top>
      <bottom style="thin">
        <color theme="1" tint="0.499984740745262"/>
      </bottom>
      <diagonal/>
    </border>
    <border>
      <left style="medium">
        <color indexed="64"/>
      </left>
      <right style="thin">
        <color theme="1" tint="0.499984740745262"/>
      </right>
      <top style="thin">
        <color theme="1" tint="0.499984740745262"/>
      </top>
      <bottom style="medium">
        <color indexed="64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 style="medium">
        <color indexed="64"/>
      </bottom>
      <diagonal/>
    </border>
    <border>
      <left style="thin">
        <color theme="1" tint="0.499984740745262"/>
      </left>
      <right style="medium">
        <color indexed="64"/>
      </right>
      <top style="thin">
        <color theme="1" tint="0.499984740745262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Dashed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theme="1" tint="0.499984740745262"/>
      </right>
      <top style="medium">
        <color indexed="64"/>
      </top>
      <bottom style="thin">
        <color theme="1" tint="0.499984740745262"/>
      </bottom>
      <diagonal/>
    </border>
    <border>
      <left/>
      <right style="thin">
        <color theme="1" tint="0.499984740745262"/>
      </right>
      <top style="thin">
        <color theme="1" tint="0.499984740745262"/>
      </top>
      <bottom style="medium">
        <color indexed="64"/>
      </bottom>
      <diagonal/>
    </border>
  </borders>
  <cellStyleXfs count="138">
    <xf numFmtId="0" fontId="0" fillId="0" borderId="0"/>
    <xf numFmtId="0" fontId="1" fillId="0" borderId="0"/>
    <xf numFmtId="0" fontId="2" fillId="0" borderId="0" applyNumberFormat="0" applyFill="0" applyBorder="0" applyAlignment="0" applyProtection="0">
      <alignment vertical="top"/>
      <protection locked="0"/>
    </xf>
    <xf numFmtId="0" fontId="7" fillId="0" borderId="0"/>
    <xf numFmtId="0" fontId="5" fillId="0" borderId="0"/>
    <xf numFmtId="0" fontId="2" fillId="0" borderId="0" applyNumberFormat="0" applyFill="0" applyBorder="0" applyAlignment="0" applyProtection="0">
      <alignment vertical="top"/>
      <protection locked="0"/>
    </xf>
    <xf numFmtId="0" fontId="2" fillId="0" borderId="0" applyNumberFormat="0" applyFill="0" applyBorder="0" applyAlignment="0" applyProtection="0">
      <alignment vertical="top"/>
      <protection locked="0"/>
    </xf>
    <xf numFmtId="0" fontId="7" fillId="0" borderId="0"/>
    <xf numFmtId="0" fontId="7" fillId="0" borderId="0"/>
    <xf numFmtId="0" fontId="7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7" fillId="0" borderId="0"/>
    <xf numFmtId="0" fontId="1" fillId="0" borderId="0"/>
    <xf numFmtId="0" fontId="5" fillId="0" borderId="0"/>
    <xf numFmtId="0" fontId="1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7" fillId="0" borderId="0"/>
    <xf numFmtId="0" fontId="5" fillId="0" borderId="0"/>
    <xf numFmtId="0" fontId="1" fillId="0" borderId="0"/>
    <xf numFmtId="0" fontId="5" fillId="0" borderId="0"/>
    <xf numFmtId="0" fontId="1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7" fillId="0" borderId="0"/>
    <xf numFmtId="0" fontId="1" fillId="0" borderId="0"/>
    <xf numFmtId="0" fontId="5" fillId="0" borderId="0"/>
    <xf numFmtId="0" fontId="1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1" fillId="0" borderId="0"/>
    <xf numFmtId="0" fontId="7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7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0" fontId="71" fillId="0" borderId="0">
      <alignment horizontal="left" vertical="center"/>
      <protection hidden="1"/>
    </xf>
  </cellStyleXfs>
  <cellXfs count="665">
    <xf numFmtId="0" fontId="0" fillId="0" borderId="0" xfId="0"/>
    <xf numFmtId="0" fontId="0" fillId="0" borderId="0" xfId="0" applyBorder="1"/>
    <xf numFmtId="0" fontId="0" fillId="0" borderId="0" xfId="0" applyAlignment="1">
      <alignment horizontal="left" vertical="center"/>
    </xf>
    <xf numFmtId="0" fontId="0" fillId="4" borderId="0" xfId="0" applyFill="1" applyBorder="1"/>
    <xf numFmtId="0" fontId="9" fillId="4" borderId="0" xfId="0" applyFont="1" applyFill="1" applyBorder="1" applyAlignment="1">
      <alignment vertical="center" wrapText="1"/>
    </xf>
    <xf numFmtId="0" fontId="0" fillId="4" borderId="0" xfId="0" applyFill="1" applyBorder="1" applyAlignment="1"/>
    <xf numFmtId="0" fontId="3" fillId="0" borderId="0" xfId="0" applyFont="1" applyFill="1"/>
    <xf numFmtId="0" fontId="10" fillId="4" borderId="0" xfId="0" applyFont="1" applyFill="1" applyBorder="1" applyAlignment="1">
      <alignment vertical="center"/>
    </xf>
    <xf numFmtId="0" fontId="9" fillId="4" borderId="0" xfId="0" applyFont="1" applyFill="1" applyBorder="1" applyAlignment="1">
      <alignment vertical="center"/>
    </xf>
    <xf numFmtId="0" fontId="3" fillId="4" borderId="0" xfId="0" applyFont="1" applyFill="1" applyBorder="1" applyAlignment="1">
      <alignment vertical="center" wrapText="1"/>
    </xf>
    <xf numFmtId="0" fontId="10" fillId="4" borderId="0" xfId="0" applyFont="1" applyFill="1" applyBorder="1" applyAlignment="1"/>
    <xf numFmtId="0" fontId="12" fillId="4" borderId="0" xfId="0" applyFont="1" applyFill="1" applyBorder="1" applyAlignment="1">
      <alignment vertical="center"/>
    </xf>
    <xf numFmtId="0" fontId="0" fillId="0" borderId="0" xfId="0" applyFont="1" applyBorder="1" applyAlignment="1" applyProtection="1"/>
    <xf numFmtId="1" fontId="22" fillId="0" borderId="3" xfId="0" applyNumberFormat="1" applyFont="1" applyFill="1" applyBorder="1" applyAlignment="1" applyProtection="1">
      <alignment horizontal="center" vertical="center"/>
    </xf>
    <xf numFmtId="49" fontId="19" fillId="3" borderId="10" xfId="0" applyNumberFormat="1" applyFont="1" applyFill="1" applyBorder="1" applyAlignment="1" applyProtection="1">
      <alignment horizontal="center"/>
    </xf>
    <xf numFmtId="0" fontId="19" fillId="3" borderId="4" xfId="0" applyNumberFormat="1" applyFont="1" applyFill="1" applyBorder="1" applyAlignment="1" applyProtection="1">
      <alignment horizontal="center"/>
    </xf>
    <xf numFmtId="49" fontId="19" fillId="3" borderId="4" xfId="0" applyNumberFormat="1" applyFont="1" applyFill="1" applyBorder="1" applyAlignment="1" applyProtection="1">
      <alignment horizontal="center"/>
    </xf>
    <xf numFmtId="49" fontId="19" fillId="3" borderId="5" xfId="0" applyNumberFormat="1" applyFont="1" applyFill="1" applyBorder="1" applyAlignment="1" applyProtection="1">
      <alignment horizontal="center"/>
    </xf>
    <xf numFmtId="49" fontId="19" fillId="3" borderId="11" xfId="0" applyNumberFormat="1" applyFont="1" applyFill="1" applyBorder="1" applyAlignment="1" applyProtection="1">
      <alignment horizontal="center"/>
    </xf>
    <xf numFmtId="1" fontId="22" fillId="0" borderId="16" xfId="0" applyNumberFormat="1" applyFont="1" applyFill="1" applyBorder="1" applyAlignment="1" applyProtection="1">
      <alignment horizontal="center" vertical="center"/>
    </xf>
    <xf numFmtId="0" fontId="19" fillId="3" borderId="11" xfId="0" applyNumberFormat="1" applyFont="1" applyFill="1" applyBorder="1" applyAlignment="1" applyProtection="1">
      <alignment horizontal="center"/>
    </xf>
    <xf numFmtId="1" fontId="22" fillId="0" borderId="17" xfId="0" applyNumberFormat="1" applyFont="1" applyFill="1" applyBorder="1" applyAlignment="1" applyProtection="1">
      <alignment horizontal="center" vertical="center"/>
    </xf>
    <xf numFmtId="49" fontId="19" fillId="3" borderId="18" xfId="0" applyNumberFormat="1" applyFont="1" applyFill="1" applyBorder="1" applyAlignment="1" applyProtection="1">
      <alignment horizontal="center"/>
    </xf>
    <xf numFmtId="49" fontId="19" fillId="3" borderId="7" xfId="0" applyNumberFormat="1" applyFont="1" applyFill="1" applyBorder="1" applyAlignment="1" applyProtection="1">
      <alignment horizontal="center"/>
    </xf>
    <xf numFmtId="1" fontId="22" fillId="0" borderId="13" xfId="0" applyNumberFormat="1" applyFont="1" applyFill="1" applyBorder="1" applyAlignment="1" applyProtection="1">
      <alignment horizontal="center" vertical="center"/>
    </xf>
    <xf numFmtId="1" fontId="22" fillId="0" borderId="14" xfId="0" applyNumberFormat="1" applyFont="1" applyFill="1" applyBorder="1" applyAlignment="1" applyProtection="1">
      <alignment horizontal="center" vertical="center"/>
    </xf>
    <xf numFmtId="1" fontId="21" fillId="5" borderId="24" xfId="0" applyNumberFormat="1" applyFont="1" applyFill="1" applyBorder="1" applyAlignment="1" applyProtection="1">
      <alignment horizontal="center" vertical="center"/>
    </xf>
    <xf numFmtId="0" fontId="3" fillId="0" borderId="0" xfId="0" applyFont="1" applyBorder="1"/>
    <xf numFmtId="0" fontId="3" fillId="0" borderId="0" xfId="0" applyFont="1"/>
    <xf numFmtId="0" fontId="3" fillId="0" borderId="0" xfId="0" applyFont="1" applyFill="1" applyBorder="1"/>
    <xf numFmtId="0" fontId="3" fillId="0" borderId="0" xfId="0" applyFont="1" applyFill="1" applyBorder="1" applyAlignment="1">
      <alignment horizontal="left" vertical="center"/>
    </xf>
    <xf numFmtId="49" fontId="13" fillId="3" borderId="22" xfId="0" applyNumberFormat="1" applyFont="1" applyFill="1" applyBorder="1" applyAlignment="1">
      <alignment horizontal="center"/>
    </xf>
    <xf numFmtId="0" fontId="13" fillId="3" borderId="30" xfId="0" applyNumberFormat="1" applyFont="1" applyFill="1" applyBorder="1" applyAlignment="1">
      <alignment horizontal="center"/>
    </xf>
    <xf numFmtId="1" fontId="13" fillId="3" borderId="30" xfId="0" applyNumberFormat="1" applyFont="1" applyFill="1" applyBorder="1" applyAlignment="1">
      <alignment horizontal="center"/>
    </xf>
    <xf numFmtId="0" fontId="13" fillId="3" borderId="31" xfId="0" applyNumberFormat="1" applyFont="1" applyFill="1" applyBorder="1" applyAlignment="1">
      <alignment horizontal="center"/>
    </xf>
    <xf numFmtId="49" fontId="13" fillId="3" borderId="23" xfId="0" applyNumberFormat="1" applyFont="1" applyFill="1" applyBorder="1" applyAlignment="1">
      <alignment horizontal="center"/>
    </xf>
    <xf numFmtId="1" fontId="21" fillId="5" borderId="4" xfId="0" applyNumberFormat="1" applyFont="1" applyFill="1" applyBorder="1" applyAlignment="1" applyProtection="1">
      <alignment horizontal="center" vertical="center"/>
    </xf>
    <xf numFmtId="1" fontId="21" fillId="5" borderId="35" xfId="0" applyNumberFormat="1" applyFont="1" applyFill="1" applyBorder="1" applyAlignment="1" applyProtection="1">
      <alignment horizontal="center" vertical="center"/>
    </xf>
    <xf numFmtId="1" fontId="21" fillId="0" borderId="24" xfId="0" applyNumberFormat="1" applyFont="1" applyFill="1" applyBorder="1" applyAlignment="1">
      <alignment horizontal="center" vertical="center"/>
    </xf>
    <xf numFmtId="1" fontId="21" fillId="0" borderId="25" xfId="0" applyNumberFormat="1" applyFont="1" applyFill="1" applyBorder="1" applyAlignment="1">
      <alignment horizontal="center" vertical="center"/>
    </xf>
    <xf numFmtId="49" fontId="13" fillId="3" borderId="26" xfId="0" applyNumberFormat="1" applyFont="1" applyFill="1" applyBorder="1" applyAlignment="1">
      <alignment horizontal="center"/>
    </xf>
    <xf numFmtId="1" fontId="21" fillId="5" borderId="16" xfId="0" applyNumberFormat="1" applyFont="1" applyFill="1" applyBorder="1" applyAlignment="1" applyProtection="1">
      <alignment horizontal="center" vertical="center"/>
    </xf>
    <xf numFmtId="1" fontId="21" fillId="5" borderId="36" xfId="0" applyNumberFormat="1" applyFont="1" applyFill="1" applyBorder="1" applyAlignment="1" applyProtection="1">
      <alignment horizontal="center" vertical="center"/>
    </xf>
    <xf numFmtId="0" fontId="13" fillId="3" borderId="26" xfId="0" applyNumberFormat="1" applyFont="1" applyFill="1" applyBorder="1" applyAlignment="1">
      <alignment horizontal="center"/>
    </xf>
    <xf numFmtId="1" fontId="21" fillId="5" borderId="37" xfId="0" applyNumberFormat="1" applyFont="1" applyFill="1" applyBorder="1" applyAlignment="1" applyProtection="1">
      <alignment horizontal="center" vertical="center"/>
    </xf>
    <xf numFmtId="1" fontId="21" fillId="5" borderId="38" xfId="0" applyNumberFormat="1" applyFont="1" applyFill="1" applyBorder="1" applyAlignment="1" applyProtection="1">
      <alignment horizontal="center" vertical="center"/>
    </xf>
    <xf numFmtId="1" fontId="21" fillId="5" borderId="39" xfId="0" applyNumberFormat="1" applyFont="1" applyFill="1" applyBorder="1" applyAlignment="1" applyProtection="1">
      <alignment horizontal="center" vertical="center"/>
    </xf>
    <xf numFmtId="1" fontId="21" fillId="5" borderId="40" xfId="0" applyNumberFormat="1" applyFont="1" applyFill="1" applyBorder="1" applyAlignment="1" applyProtection="1">
      <alignment horizontal="center" vertical="center"/>
    </xf>
    <xf numFmtId="1" fontId="3" fillId="0" borderId="0" xfId="0" applyNumberFormat="1" applyFont="1" applyFill="1"/>
    <xf numFmtId="49" fontId="13" fillId="3" borderId="41" xfId="0" applyNumberFormat="1" applyFont="1" applyFill="1" applyBorder="1" applyAlignment="1">
      <alignment horizontal="center"/>
    </xf>
    <xf numFmtId="1" fontId="21" fillId="0" borderId="28" xfId="0" applyNumberFormat="1" applyFont="1" applyFill="1" applyBorder="1" applyAlignment="1">
      <alignment horizontal="center" vertical="center"/>
    </xf>
    <xf numFmtId="1" fontId="21" fillId="0" borderId="29" xfId="0" applyNumberFormat="1" applyFont="1" applyFill="1" applyBorder="1" applyAlignment="1">
      <alignment horizontal="center" vertical="center"/>
    </xf>
    <xf numFmtId="49" fontId="13" fillId="4" borderId="0" xfId="0" applyNumberFormat="1" applyFont="1" applyFill="1" applyBorder="1" applyAlignment="1">
      <alignment vertical="center"/>
    </xf>
    <xf numFmtId="0" fontId="25" fillId="0" borderId="0" xfId="0" applyFont="1" applyBorder="1" applyAlignment="1">
      <alignment vertical="center" wrapText="1"/>
    </xf>
    <xf numFmtId="0" fontId="18" fillId="0" borderId="3" xfId="0" applyFont="1" applyBorder="1" applyAlignment="1">
      <alignment vertical="center" wrapText="1"/>
    </xf>
    <xf numFmtId="0" fontId="3" fillId="0" borderId="3" xfId="0" applyFont="1" applyFill="1" applyBorder="1"/>
    <xf numFmtId="0" fontId="3" fillId="0" borderId="3" xfId="0" applyFont="1" applyBorder="1" applyAlignment="1">
      <alignment horizontal="left" vertical="center"/>
    </xf>
    <xf numFmtId="0" fontId="18" fillId="0" borderId="3" xfId="0" applyFont="1" applyBorder="1" applyAlignment="1">
      <alignment vertical="center"/>
    </xf>
    <xf numFmtId="0" fontId="3" fillId="0" borderId="3" xfId="0" applyFont="1" applyBorder="1" applyAlignment="1">
      <alignment vertical="center"/>
    </xf>
    <xf numFmtId="0" fontId="3" fillId="0" borderId="0" xfId="0" applyFont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1" fontId="3" fillId="0" borderId="0" xfId="0" applyNumberFormat="1" applyFont="1" applyFill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29" fillId="7" borderId="0" xfId="0" applyFont="1" applyFill="1"/>
    <xf numFmtId="0" fontId="30" fillId="0" borderId="0" xfId="0" applyFont="1" applyBorder="1"/>
    <xf numFmtId="0" fontId="9" fillId="0" borderId="0" xfId="0" applyFont="1" applyBorder="1" applyAlignment="1">
      <alignment horizontal="left"/>
    </xf>
    <xf numFmtId="0" fontId="31" fillId="0" borderId="0" xfId="0" applyFont="1" applyFill="1" applyAlignment="1"/>
    <xf numFmtId="0" fontId="36" fillId="4" borderId="0" xfId="0" applyFont="1" applyFill="1" applyAlignment="1">
      <alignment vertical="center"/>
    </xf>
    <xf numFmtId="0" fontId="32" fillId="4" borderId="0" xfId="0" applyFont="1" applyFill="1"/>
    <xf numFmtId="0" fontId="42" fillId="4" borderId="0" xfId="0" applyFont="1" applyFill="1"/>
    <xf numFmtId="0" fontId="42" fillId="0" borderId="0" xfId="0" applyFont="1" applyFill="1"/>
    <xf numFmtId="0" fontId="42" fillId="0" borderId="0" xfId="0" applyFont="1" applyFill="1" applyBorder="1"/>
    <xf numFmtId="0" fontId="42" fillId="0" borderId="0" xfId="0" applyFont="1"/>
    <xf numFmtId="0" fontId="44" fillId="0" borderId="0" xfId="0" applyFont="1" applyFill="1" applyBorder="1" applyAlignment="1">
      <alignment horizontal="left" vertical="center"/>
    </xf>
    <xf numFmtId="0" fontId="45" fillId="7" borderId="0" xfId="0" applyFont="1" applyFill="1" applyBorder="1"/>
    <xf numFmtId="0" fontId="46" fillId="0" borderId="0" xfId="0" applyFont="1" applyBorder="1" applyAlignment="1">
      <alignment vertical="center" wrapText="1"/>
    </xf>
    <xf numFmtId="0" fontId="42" fillId="0" borderId="0" xfId="0" applyFont="1" applyFill="1" applyBorder="1" applyAlignment="1">
      <alignment horizontal="left" vertical="center"/>
    </xf>
    <xf numFmtId="1" fontId="42" fillId="0" borderId="0" xfId="0" applyNumberFormat="1" applyFont="1" applyFill="1"/>
    <xf numFmtId="0" fontId="42" fillId="4" borderId="0" xfId="0" applyFont="1" applyFill="1" applyAlignment="1">
      <alignment horizontal="left" vertical="center"/>
    </xf>
    <xf numFmtId="0" fontId="52" fillId="0" borderId="0" xfId="0" applyFont="1" applyFill="1" applyBorder="1" applyAlignment="1">
      <alignment horizontal="left" vertical="center"/>
    </xf>
    <xf numFmtId="0" fontId="53" fillId="7" borderId="0" xfId="0" applyFont="1" applyFill="1" applyBorder="1"/>
    <xf numFmtId="0" fontId="63" fillId="7" borderId="0" xfId="0" applyFont="1" applyFill="1" applyBorder="1" applyAlignment="1">
      <alignment horizontal="left" vertical="center" wrapText="1"/>
    </xf>
    <xf numFmtId="0" fontId="64" fillId="0" borderId="0" xfId="0" applyFont="1" applyFill="1" applyBorder="1" applyAlignment="1">
      <alignment horizontal="left" vertical="center"/>
    </xf>
    <xf numFmtId="0" fontId="65" fillId="7" borderId="0" xfId="0" applyFont="1" applyFill="1" applyBorder="1"/>
    <xf numFmtId="1" fontId="22" fillId="0" borderId="68" xfId="0" applyNumberFormat="1" applyFont="1" applyFill="1" applyBorder="1" applyAlignment="1" applyProtection="1">
      <alignment horizontal="center" vertical="center"/>
    </xf>
    <xf numFmtId="0" fontId="70" fillId="0" borderId="0" xfId="0" applyFont="1"/>
    <xf numFmtId="0" fontId="70" fillId="0" borderId="0" xfId="0" applyFont="1" applyBorder="1" applyAlignment="1">
      <alignment horizontal="left" vertical="center"/>
    </xf>
    <xf numFmtId="0" fontId="40" fillId="0" borderId="0" xfId="0" applyFont="1" applyFill="1"/>
    <xf numFmtId="0" fontId="63" fillId="7" borderId="0" xfId="0" applyFont="1" applyFill="1" applyBorder="1" applyAlignment="1">
      <alignment horizontal="left" vertical="center" wrapText="1"/>
    </xf>
    <xf numFmtId="0" fontId="0" fillId="4" borderId="0" xfId="0" applyFill="1" applyProtection="1">
      <protection hidden="1"/>
    </xf>
    <xf numFmtId="0" fontId="31" fillId="0" borderId="0" xfId="0" applyFont="1" applyFill="1" applyAlignment="1" applyProtection="1">
      <protection hidden="1"/>
    </xf>
    <xf numFmtId="0" fontId="42" fillId="4" borderId="0" xfId="0" applyFont="1" applyFill="1" applyProtection="1">
      <protection hidden="1"/>
    </xf>
    <xf numFmtId="0" fontId="3" fillId="0" borderId="0" xfId="0" applyFont="1" applyFill="1" applyProtection="1">
      <protection hidden="1"/>
    </xf>
    <xf numFmtId="0" fontId="42" fillId="0" borderId="0" xfId="0" applyFont="1" applyFill="1" applyProtection="1">
      <protection hidden="1"/>
    </xf>
    <xf numFmtId="0" fontId="42" fillId="0" borderId="0" xfId="0" applyFont="1" applyFill="1" applyBorder="1" applyProtection="1">
      <protection hidden="1"/>
    </xf>
    <xf numFmtId="0" fontId="0" fillId="0" borderId="0" xfId="0" applyProtection="1">
      <protection hidden="1"/>
    </xf>
    <xf numFmtId="0" fontId="42" fillId="0" borderId="0" xfId="0" applyFont="1" applyProtection="1">
      <protection hidden="1"/>
    </xf>
    <xf numFmtId="0" fontId="42" fillId="0" borderId="0" xfId="0" applyFont="1" applyAlignment="1" applyProtection="1">
      <alignment horizontal="center" vertical="center"/>
      <protection hidden="1"/>
    </xf>
    <xf numFmtId="0" fontId="0" fillId="0" borderId="0" xfId="0" applyBorder="1" applyProtection="1">
      <protection hidden="1"/>
    </xf>
    <xf numFmtId="0" fontId="68" fillId="0" borderId="0" xfId="0" applyFont="1" applyFill="1" applyAlignment="1" applyProtection="1">
      <alignment wrapText="1"/>
      <protection hidden="1"/>
    </xf>
    <xf numFmtId="0" fontId="69" fillId="0" borderId="0" xfId="0" applyFont="1" applyFill="1" applyAlignment="1" applyProtection="1">
      <protection hidden="1"/>
    </xf>
    <xf numFmtId="0" fontId="73" fillId="0" borderId="0" xfId="5" applyFont="1" applyFill="1" applyBorder="1" applyAlignment="1" applyProtection="1">
      <alignment horizontal="left" vertical="center"/>
      <protection hidden="1"/>
    </xf>
    <xf numFmtId="0" fontId="6" fillId="2" borderId="0" xfId="0" applyFont="1" applyFill="1" applyBorder="1" applyAlignment="1" applyProtection="1">
      <alignment horizontal="center" wrapText="1"/>
      <protection hidden="1"/>
    </xf>
    <xf numFmtId="0" fontId="11" fillId="2" borderId="0" xfId="0" applyFont="1" applyFill="1" applyBorder="1" applyAlignment="1" applyProtection="1">
      <alignment horizontal="center" wrapText="1"/>
      <protection hidden="1"/>
    </xf>
    <xf numFmtId="0" fontId="14" fillId="2" borderId="0" xfId="0" applyFont="1" applyFill="1" applyBorder="1" applyAlignment="1" applyProtection="1">
      <alignment vertical="center" wrapText="1"/>
      <protection hidden="1"/>
    </xf>
    <xf numFmtId="0" fontId="14" fillId="2" borderId="0" xfId="0" applyFont="1" applyFill="1" applyBorder="1" applyAlignment="1" applyProtection="1">
      <alignment horizontal="center" vertical="top" wrapText="1"/>
      <protection hidden="1"/>
    </xf>
    <xf numFmtId="0" fontId="0" fillId="0" borderId="0" xfId="0" applyFill="1" applyBorder="1" applyProtection="1">
      <protection hidden="1"/>
    </xf>
    <xf numFmtId="0" fontId="70" fillId="0" borderId="0" xfId="0" applyFont="1" applyProtection="1">
      <protection hidden="1"/>
    </xf>
    <xf numFmtId="0" fontId="70" fillId="0" borderId="0" xfId="0" applyFont="1" applyBorder="1" applyAlignment="1" applyProtection="1">
      <alignment horizontal="left" vertical="center"/>
      <protection hidden="1"/>
    </xf>
    <xf numFmtId="0" fontId="66" fillId="0" borderId="0" xfId="5" applyFont="1" applyFill="1" applyBorder="1" applyAlignment="1" applyProtection="1">
      <alignment horizontal="left" vertical="center"/>
      <protection hidden="1"/>
    </xf>
    <xf numFmtId="0" fontId="17" fillId="0" borderId="0" xfId="5" applyFont="1" applyBorder="1" applyAlignment="1" applyProtection="1">
      <alignment horizontal="left"/>
      <protection hidden="1"/>
    </xf>
    <xf numFmtId="0" fontId="56" fillId="0" borderId="68" xfId="0" applyFont="1" applyFill="1" applyBorder="1" applyProtection="1">
      <protection hidden="1"/>
    </xf>
    <xf numFmtId="0" fontId="28" fillId="9" borderId="68" xfId="0" applyNumberFormat="1" applyFont="1" applyFill="1" applyBorder="1" applyAlignment="1" applyProtection="1">
      <alignment horizontal="center"/>
      <protection hidden="1"/>
    </xf>
    <xf numFmtId="1" fontId="55" fillId="8" borderId="68" xfId="0" applyNumberFormat="1" applyFont="1" applyFill="1" applyBorder="1" applyAlignment="1" applyProtection="1">
      <alignment horizontal="center" vertical="center"/>
      <protection hidden="1"/>
    </xf>
    <xf numFmtId="1" fontId="55" fillId="0" borderId="68" xfId="0" applyNumberFormat="1" applyFont="1" applyFill="1" applyBorder="1" applyAlignment="1" applyProtection="1">
      <alignment horizontal="center" vertical="center"/>
      <protection hidden="1"/>
    </xf>
    <xf numFmtId="0" fontId="63" fillId="7" borderId="0" xfId="0" applyFont="1" applyFill="1" applyBorder="1" applyAlignment="1" applyProtection="1">
      <alignment horizontal="left" vertical="center" wrapText="1"/>
      <protection hidden="1"/>
    </xf>
    <xf numFmtId="0" fontId="63" fillId="7" borderId="0" xfId="0" applyFont="1" applyFill="1" applyBorder="1" applyAlignment="1" applyProtection="1">
      <alignment horizontal="left" vertical="center" wrapText="1"/>
      <protection hidden="1"/>
    </xf>
    <xf numFmtId="0" fontId="47" fillId="0" borderId="0" xfId="0" applyFont="1" applyBorder="1" applyAlignment="1" applyProtection="1">
      <alignment vertical="center"/>
      <protection hidden="1"/>
    </xf>
    <xf numFmtId="0" fontId="47" fillId="0" borderId="0" xfId="0" applyFont="1" applyFill="1" applyBorder="1" applyProtection="1">
      <protection hidden="1"/>
    </xf>
    <xf numFmtId="0" fontId="46" fillId="0" borderId="0" xfId="0" applyFont="1" applyBorder="1" applyAlignment="1" applyProtection="1">
      <alignment vertical="center" wrapText="1"/>
      <protection hidden="1"/>
    </xf>
    <xf numFmtId="0" fontId="62" fillId="7" borderId="0" xfId="0" applyFont="1" applyFill="1" applyBorder="1" applyAlignment="1" applyProtection="1">
      <alignment vertical="center"/>
      <protection hidden="1"/>
    </xf>
    <xf numFmtId="0" fontId="27" fillId="7" borderId="62" xfId="0" applyFont="1" applyFill="1" applyBorder="1" applyAlignment="1" applyProtection="1">
      <alignment horizontal="center" vertical="center"/>
      <protection hidden="1"/>
    </xf>
    <xf numFmtId="3" fontId="42" fillId="31" borderId="66" xfId="0" applyNumberFormat="1" applyFont="1" applyFill="1" applyBorder="1" applyAlignment="1" applyProtection="1">
      <alignment horizontal="center" vertical="center"/>
      <protection hidden="1"/>
    </xf>
    <xf numFmtId="0" fontId="47" fillId="0" borderId="59" xfId="0" applyFont="1" applyFill="1" applyBorder="1" applyProtection="1">
      <protection hidden="1"/>
    </xf>
    <xf numFmtId="0" fontId="42" fillId="0" borderId="59" xfId="0" applyFont="1" applyBorder="1" applyAlignment="1" applyProtection="1">
      <alignment vertical="center"/>
      <protection hidden="1"/>
    </xf>
    <xf numFmtId="0" fontId="42" fillId="0" borderId="59" xfId="0" applyFont="1" applyFill="1" applyBorder="1" applyProtection="1">
      <protection hidden="1"/>
    </xf>
    <xf numFmtId="0" fontId="47" fillId="0" borderId="59" xfId="0" applyFont="1" applyBorder="1" applyAlignment="1" applyProtection="1">
      <alignment vertical="center"/>
      <protection hidden="1"/>
    </xf>
    <xf numFmtId="0" fontId="27" fillId="0" borderId="58" xfId="0" applyFont="1" applyBorder="1" applyAlignment="1" applyProtection="1">
      <alignment vertical="center"/>
      <protection hidden="1"/>
    </xf>
    <xf numFmtId="0" fontId="42" fillId="0" borderId="59" xfId="0" applyFont="1" applyFill="1" applyBorder="1" applyAlignment="1" applyProtection="1">
      <alignment vertical="center"/>
      <protection hidden="1"/>
    </xf>
    <xf numFmtId="0" fontId="42" fillId="0" borderId="0" xfId="0" applyFont="1" applyBorder="1" applyAlignment="1" applyProtection="1">
      <alignment horizontal="left" vertical="center"/>
      <protection hidden="1"/>
    </xf>
    <xf numFmtId="0" fontId="42" fillId="4" borderId="0" xfId="0" applyFont="1" applyFill="1" applyAlignment="1" applyProtection="1">
      <alignment horizontal="left" vertical="center"/>
      <protection hidden="1"/>
    </xf>
    <xf numFmtId="4" fontId="42" fillId="31" borderId="66" xfId="0" applyNumberFormat="1" applyFont="1" applyFill="1" applyBorder="1" applyAlignment="1" applyProtection="1">
      <alignment horizontal="center" vertical="center"/>
      <protection hidden="1"/>
    </xf>
    <xf numFmtId="0" fontId="42" fillId="4" borderId="0" xfId="0" applyFont="1" applyFill="1" applyAlignment="1" applyProtection="1">
      <alignment vertical="center"/>
      <protection hidden="1"/>
    </xf>
    <xf numFmtId="49" fontId="13" fillId="4" borderId="0" xfId="0" applyNumberFormat="1" applyFont="1" applyFill="1" applyBorder="1" applyAlignment="1" applyProtection="1">
      <alignment vertical="center"/>
      <protection hidden="1"/>
    </xf>
    <xf numFmtId="0" fontId="36" fillId="4" borderId="0" xfId="0" applyFont="1" applyFill="1" applyAlignment="1" applyProtection="1">
      <alignment vertical="center"/>
    </xf>
    <xf numFmtId="0" fontId="67" fillId="0" borderId="0" xfId="0" applyFont="1" applyFill="1" applyAlignment="1" applyProtection="1"/>
    <xf numFmtId="0" fontId="31" fillId="0" borderId="0" xfId="0" applyFont="1" applyFill="1" applyAlignment="1" applyProtection="1"/>
    <xf numFmtId="0" fontId="32" fillId="4" borderId="0" xfId="0" applyFont="1" applyFill="1" applyProtection="1"/>
    <xf numFmtId="0" fontId="39" fillId="4" borderId="0" xfId="0" applyFont="1" applyFill="1" applyAlignment="1" applyProtection="1">
      <alignment horizontal="left"/>
    </xf>
    <xf numFmtId="0" fontId="33" fillId="0" borderId="0" xfId="0" applyFont="1" applyAlignment="1" applyProtection="1">
      <alignment vertical="center"/>
    </xf>
    <xf numFmtId="0" fontId="32" fillId="0" borderId="0" xfId="0" applyFont="1" applyAlignment="1" applyProtection="1">
      <alignment vertical="center"/>
    </xf>
    <xf numFmtId="0" fontId="59" fillId="0" borderId="48" xfId="0" applyFont="1" applyBorder="1" applyAlignment="1" applyProtection="1">
      <alignment horizontal="center" vertical="center"/>
    </xf>
    <xf numFmtId="0" fontId="59" fillId="0" borderId="52" xfId="0" applyFont="1" applyBorder="1" applyAlignment="1" applyProtection="1">
      <alignment horizontal="center" vertical="center"/>
    </xf>
    <xf numFmtId="0" fontId="32" fillId="0" borderId="26" xfId="0" applyFont="1" applyBorder="1" applyAlignment="1" applyProtection="1">
      <alignment vertical="center"/>
    </xf>
    <xf numFmtId="0" fontId="58" fillId="0" borderId="20" xfId="0" applyFont="1" applyBorder="1" applyAlignment="1" applyProtection="1">
      <alignment horizontal="center" vertical="center" wrapText="1"/>
    </xf>
    <xf numFmtId="0" fontId="58" fillId="0" borderId="53" xfId="0" applyFont="1" applyBorder="1" applyAlignment="1" applyProtection="1">
      <alignment horizontal="center" vertical="center" wrapText="1"/>
    </xf>
    <xf numFmtId="0" fontId="34" fillId="0" borderId="32" xfId="0" applyFont="1" applyBorder="1" applyAlignment="1" applyProtection="1">
      <alignment horizontal="center" vertical="center" wrapText="1"/>
    </xf>
    <xf numFmtId="0" fontId="32" fillId="0" borderId="19" xfId="0" applyFont="1" applyBorder="1" applyAlignment="1" applyProtection="1">
      <alignment horizontal="center" vertical="center" wrapText="1"/>
    </xf>
    <xf numFmtId="0" fontId="32" fillId="0" borderId="55" xfId="0" applyFont="1" applyBorder="1" applyAlignment="1" applyProtection="1">
      <alignment horizontal="center" vertical="center" wrapText="1"/>
    </xf>
    <xf numFmtId="0" fontId="32" fillId="0" borderId="56" xfId="0" applyFont="1" applyBorder="1" applyAlignment="1" applyProtection="1">
      <alignment horizontal="center" vertical="center" wrapText="1"/>
    </xf>
    <xf numFmtId="0" fontId="32" fillId="0" borderId="45" xfId="0" applyFont="1" applyBorder="1" applyAlignment="1" applyProtection="1">
      <alignment vertical="center"/>
    </xf>
    <xf numFmtId="0" fontId="35" fillId="11" borderId="45" xfId="0" applyFont="1" applyFill="1" applyBorder="1" applyAlignment="1" applyProtection="1">
      <alignment horizontal="left" vertical="center" wrapText="1"/>
    </xf>
    <xf numFmtId="0" fontId="32" fillId="10" borderId="25" xfId="0" applyFont="1" applyFill="1" applyBorder="1" applyAlignment="1" applyProtection="1">
      <alignment horizontal="center" vertical="center" wrapText="1"/>
    </xf>
    <xf numFmtId="0" fontId="32" fillId="10" borderId="8" xfId="0" applyFont="1" applyFill="1" applyBorder="1" applyAlignment="1" applyProtection="1">
      <alignment horizontal="center" vertical="center" wrapText="1"/>
    </xf>
    <xf numFmtId="0" fontId="32" fillId="10" borderId="3" xfId="0" applyFont="1" applyFill="1" applyBorder="1" applyAlignment="1" applyProtection="1">
      <alignment horizontal="center" vertical="center" wrapText="1"/>
    </xf>
    <xf numFmtId="0" fontId="32" fillId="0" borderId="3" xfId="0" applyFont="1" applyBorder="1" applyAlignment="1" applyProtection="1">
      <alignment vertical="center" wrapText="1"/>
    </xf>
    <xf numFmtId="0" fontId="32" fillId="10" borderId="12" xfId="0" applyFont="1" applyFill="1" applyBorder="1" applyAlignment="1" applyProtection="1">
      <alignment horizontal="center" vertical="center" wrapText="1"/>
    </xf>
    <xf numFmtId="0" fontId="32" fillId="10" borderId="26" xfId="0" applyFont="1" applyFill="1" applyBorder="1" applyAlignment="1" applyProtection="1">
      <alignment horizontal="center" vertical="center" wrapText="1"/>
    </xf>
    <xf numFmtId="0" fontId="35" fillId="12" borderId="45" xfId="0" applyFont="1" applyFill="1" applyBorder="1" applyAlignment="1" applyProtection="1">
      <alignment horizontal="left" vertical="center" wrapText="1"/>
    </xf>
    <xf numFmtId="0" fontId="32" fillId="10" borderId="46" xfId="0" applyFont="1" applyFill="1" applyBorder="1" applyAlignment="1" applyProtection="1">
      <alignment horizontal="center" vertical="center" wrapText="1"/>
    </xf>
    <xf numFmtId="0" fontId="32" fillId="7" borderId="16" xfId="0" applyFont="1" applyFill="1" applyBorder="1" applyAlignment="1" applyProtection="1">
      <alignment horizontal="center" vertical="center" wrapText="1"/>
    </xf>
    <xf numFmtId="0" fontId="32" fillId="13" borderId="45" xfId="0" applyFont="1" applyFill="1" applyBorder="1" applyAlignment="1" applyProtection="1">
      <alignment horizontal="left" vertical="center" wrapText="1"/>
    </xf>
    <xf numFmtId="49" fontId="32" fillId="10" borderId="3" xfId="0" applyNumberFormat="1" applyFont="1" applyFill="1" applyBorder="1" applyAlignment="1" applyProtection="1">
      <alignment horizontal="center" vertical="center" wrapText="1"/>
    </xf>
    <xf numFmtId="0" fontId="35" fillId="14" borderId="45" xfId="0" applyFont="1" applyFill="1" applyBorder="1" applyAlignment="1" applyProtection="1">
      <alignment horizontal="left" vertical="center" wrapText="1"/>
    </xf>
    <xf numFmtId="0" fontId="35" fillId="15" borderId="45" xfId="0" applyFont="1" applyFill="1" applyBorder="1" applyAlignment="1" applyProtection="1">
      <alignment horizontal="left" vertical="center" wrapText="1"/>
    </xf>
    <xf numFmtId="0" fontId="35" fillId="16" borderId="45" xfId="0" applyFont="1" applyFill="1" applyBorder="1" applyAlignment="1" applyProtection="1">
      <alignment horizontal="left" vertical="center" wrapText="1"/>
    </xf>
    <xf numFmtId="0" fontId="35" fillId="17" borderId="45" xfId="0" applyFont="1" applyFill="1" applyBorder="1" applyAlignment="1" applyProtection="1">
      <alignment horizontal="left" vertical="center" wrapText="1"/>
    </xf>
    <xf numFmtId="0" fontId="32" fillId="7" borderId="26" xfId="0" applyFont="1" applyFill="1" applyBorder="1" applyAlignment="1" applyProtection="1">
      <alignment horizontal="center" vertical="center" wrapText="1"/>
    </xf>
    <xf numFmtId="0" fontId="35" fillId="18" borderId="45" xfId="0" applyFont="1" applyFill="1" applyBorder="1" applyAlignment="1" applyProtection="1">
      <alignment horizontal="left" vertical="center" wrapText="1"/>
    </xf>
    <xf numFmtId="0" fontId="35" fillId="6" borderId="45" xfId="0" applyFont="1" applyFill="1" applyBorder="1" applyAlignment="1" applyProtection="1">
      <alignment horizontal="left" vertical="center" wrapText="1"/>
    </xf>
    <xf numFmtId="0" fontId="32" fillId="7" borderId="46" xfId="0" applyFont="1" applyFill="1" applyBorder="1" applyAlignment="1" applyProtection="1">
      <alignment horizontal="center" vertical="center" wrapText="1"/>
    </xf>
    <xf numFmtId="0" fontId="32" fillId="7" borderId="9" xfId="0" applyFont="1" applyFill="1" applyBorder="1" applyAlignment="1" applyProtection="1">
      <alignment vertical="center" wrapText="1"/>
    </xf>
    <xf numFmtId="0" fontId="32" fillId="19" borderId="45" xfId="0" applyFont="1" applyFill="1" applyBorder="1" applyAlignment="1" applyProtection="1">
      <alignment horizontal="left" vertical="center" wrapText="1"/>
    </xf>
    <xf numFmtId="0" fontId="32" fillId="7" borderId="47" xfId="0" applyFont="1" applyFill="1" applyBorder="1" applyAlignment="1" applyProtection="1">
      <alignment horizontal="center" vertical="center" wrapText="1"/>
    </xf>
    <xf numFmtId="0" fontId="32" fillId="7" borderId="21" xfId="0" applyFont="1" applyFill="1" applyBorder="1" applyAlignment="1" applyProtection="1">
      <alignment vertical="center" wrapText="1"/>
    </xf>
    <xf numFmtId="0" fontId="32" fillId="10" borderId="20" xfId="0" applyFont="1" applyFill="1" applyBorder="1" applyAlignment="1" applyProtection="1">
      <alignment horizontal="center" vertical="center" wrapText="1"/>
    </xf>
    <xf numFmtId="0" fontId="32" fillId="0" borderId="20" xfId="0" applyFont="1" applyBorder="1" applyAlignment="1" applyProtection="1">
      <alignment vertical="center" wrapText="1"/>
    </xf>
    <xf numFmtId="0" fontId="32" fillId="7" borderId="20" xfId="0" applyFont="1" applyFill="1" applyBorder="1" applyAlignment="1" applyProtection="1">
      <alignment horizontal="center" vertical="center" wrapText="1"/>
    </xf>
    <xf numFmtId="0" fontId="32" fillId="7" borderId="27" xfId="0" applyFont="1" applyFill="1" applyBorder="1" applyAlignment="1" applyProtection="1">
      <alignment horizontal="center" vertical="center" wrapText="1"/>
    </xf>
    <xf numFmtId="0" fontId="35" fillId="20" borderId="45" xfId="0" applyFont="1" applyFill="1" applyBorder="1" applyAlignment="1" applyProtection="1">
      <alignment horizontal="left" vertical="center" wrapText="1"/>
    </xf>
    <xf numFmtId="0" fontId="32" fillId="0" borderId="2" xfId="0" applyFont="1" applyBorder="1" applyAlignment="1" applyProtection="1">
      <alignment vertical="center" wrapText="1"/>
    </xf>
    <xf numFmtId="0" fontId="32" fillId="0" borderId="11" xfId="0" applyFont="1" applyBorder="1" applyAlignment="1" applyProtection="1">
      <alignment vertical="center" wrapText="1"/>
    </xf>
    <xf numFmtId="0" fontId="32" fillId="10" borderId="16" xfId="0" applyFont="1" applyFill="1" applyBorder="1" applyAlignment="1" applyProtection="1">
      <alignment horizontal="center" vertical="center" wrapText="1"/>
    </xf>
    <xf numFmtId="0" fontId="32" fillId="0" borderId="16" xfId="0" applyFont="1" applyBorder="1" applyAlignment="1" applyProtection="1">
      <alignment vertical="center" wrapText="1"/>
    </xf>
    <xf numFmtId="0" fontId="35" fillId="21" borderId="45" xfId="0" applyFont="1" applyFill="1" applyBorder="1" applyAlignment="1" applyProtection="1">
      <alignment horizontal="left" vertical="center" wrapText="1"/>
    </xf>
    <xf numFmtId="0" fontId="32" fillId="0" borderId="8" xfId="0" applyFont="1" applyBorder="1" applyAlignment="1" applyProtection="1">
      <alignment vertical="center" wrapText="1"/>
    </xf>
    <xf numFmtId="0" fontId="32" fillId="0" borderId="6" xfId="0" applyFont="1" applyBorder="1" applyAlignment="1" applyProtection="1">
      <alignment vertical="center" wrapText="1"/>
    </xf>
    <xf numFmtId="0" fontId="32" fillId="0" borderId="3" xfId="0" applyFont="1" applyBorder="1" applyAlignment="1" applyProtection="1">
      <alignment horizontal="center" vertical="center" wrapText="1"/>
    </xf>
    <xf numFmtId="0" fontId="32" fillId="7" borderId="3" xfId="0" applyFont="1" applyFill="1" applyBorder="1" applyAlignment="1" applyProtection="1">
      <alignment horizontal="center" vertical="center" wrapText="1"/>
    </xf>
    <xf numFmtId="0" fontId="35" fillId="22" borderId="45" xfId="0" applyFont="1" applyFill="1" applyBorder="1" applyAlignment="1" applyProtection="1">
      <alignment horizontal="left" vertical="center" wrapText="1"/>
    </xf>
    <xf numFmtId="0" fontId="32" fillId="0" borderId="26" xfId="0" applyFont="1" applyFill="1" applyBorder="1" applyAlignment="1" applyProtection="1">
      <alignment horizontal="center" vertical="center" wrapText="1"/>
    </xf>
    <xf numFmtId="0" fontId="35" fillId="23" borderId="45" xfId="0" applyFont="1" applyFill="1" applyBorder="1" applyAlignment="1" applyProtection="1">
      <alignment horizontal="left" vertical="center" wrapText="1"/>
    </xf>
    <xf numFmtId="0" fontId="32" fillId="7" borderId="6" xfId="0" applyFont="1" applyFill="1" applyBorder="1" applyAlignment="1" applyProtection="1">
      <alignment vertical="center" wrapText="1"/>
    </xf>
    <xf numFmtId="0" fontId="35" fillId="24" borderId="45" xfId="0" applyFont="1" applyFill="1" applyBorder="1" applyAlignment="1" applyProtection="1">
      <alignment horizontal="left" vertical="center" wrapText="1"/>
    </xf>
    <xf numFmtId="0" fontId="35" fillId="25" borderId="45" xfId="0" applyFont="1" applyFill="1" applyBorder="1" applyAlignment="1" applyProtection="1">
      <alignment horizontal="left" vertical="center" wrapText="1"/>
    </xf>
    <xf numFmtId="0" fontId="35" fillId="26" borderId="45" xfId="0" applyFont="1" applyFill="1" applyBorder="1" applyAlignment="1" applyProtection="1">
      <alignment horizontal="left" vertical="center" wrapText="1"/>
    </xf>
    <xf numFmtId="0" fontId="35" fillId="27" borderId="45" xfId="0" applyFont="1" applyFill="1" applyBorder="1" applyAlignment="1" applyProtection="1">
      <alignment horizontal="left" vertical="center" wrapText="1"/>
    </xf>
    <xf numFmtId="0" fontId="32" fillId="7" borderId="50" xfId="0" applyFont="1" applyFill="1" applyBorder="1" applyAlignment="1" applyProtection="1">
      <alignment horizontal="center" vertical="center" wrapText="1"/>
    </xf>
    <xf numFmtId="0" fontId="32" fillId="7" borderId="49" xfId="0" applyFont="1" applyFill="1" applyBorder="1" applyAlignment="1" applyProtection="1">
      <alignment vertical="center" wrapText="1"/>
    </xf>
    <xf numFmtId="0" fontId="32" fillId="10" borderId="43" xfId="0" applyFont="1" applyFill="1" applyBorder="1" applyAlignment="1" applyProtection="1">
      <alignment horizontal="center" vertical="center" wrapText="1"/>
    </xf>
    <xf numFmtId="0" fontId="32" fillId="7" borderId="43" xfId="0" applyFont="1" applyFill="1" applyBorder="1" applyAlignment="1" applyProtection="1">
      <alignment horizontal="center" vertical="center" wrapText="1"/>
    </xf>
    <xf numFmtId="0" fontId="32" fillId="0" borderId="43" xfId="0" applyFont="1" applyBorder="1" applyAlignment="1" applyProtection="1">
      <alignment vertical="center" wrapText="1"/>
    </xf>
    <xf numFmtId="0" fontId="32" fillId="7" borderId="57" xfId="0" applyFont="1" applyFill="1" applyBorder="1" applyAlignment="1" applyProtection="1">
      <alignment horizontal="center" vertical="center" wrapText="1"/>
    </xf>
    <xf numFmtId="0" fontId="0" fillId="0" borderId="42" xfId="0" applyBorder="1" applyAlignment="1" applyProtection="1">
      <alignment horizontal="center" vertical="center"/>
    </xf>
    <xf numFmtId="0" fontId="0" fillId="4" borderId="0" xfId="0" applyFill="1" applyProtection="1"/>
    <xf numFmtId="0" fontId="42" fillId="4" borderId="0" xfId="0" applyFont="1" applyFill="1" applyProtection="1"/>
    <xf numFmtId="0" fontId="74" fillId="4" borderId="0" xfId="0" applyFont="1" applyFill="1" applyBorder="1" applyAlignment="1" applyProtection="1">
      <alignment horizontal="left" vertical="center"/>
    </xf>
    <xf numFmtId="0" fontId="42" fillId="0" borderId="0" xfId="0" applyFont="1" applyFill="1" applyProtection="1"/>
    <xf numFmtId="0" fontId="42" fillId="0" borderId="0" xfId="0" applyFont="1" applyProtection="1"/>
    <xf numFmtId="0" fontId="4" fillId="0" borderId="0" xfId="0" applyFont="1" applyBorder="1" applyAlignment="1" applyProtection="1">
      <alignment vertical="center"/>
    </xf>
    <xf numFmtId="0" fontId="24" fillId="0" borderId="0" xfId="0" applyFont="1" applyBorder="1" applyAlignment="1" applyProtection="1">
      <alignment horizontal="center" vertical="center"/>
    </xf>
    <xf numFmtId="0" fontId="0" fillId="4" borderId="0" xfId="0" applyFill="1" applyBorder="1" applyProtection="1"/>
    <xf numFmtId="0" fontId="63" fillId="7" borderId="0" xfId="0" applyFont="1" applyFill="1" applyBorder="1" applyAlignment="1" applyProtection="1">
      <alignment horizontal="left" vertical="center" wrapText="1"/>
      <protection hidden="1"/>
    </xf>
    <xf numFmtId="0" fontId="0" fillId="4" borderId="71" xfId="0" applyFill="1" applyBorder="1" applyProtection="1"/>
    <xf numFmtId="0" fontId="42" fillId="4" borderId="0" xfId="0" applyFont="1" applyFill="1" applyBorder="1" applyProtection="1"/>
    <xf numFmtId="0" fontId="74" fillId="4" borderId="71" xfId="0" applyFont="1" applyFill="1" applyBorder="1" applyAlignment="1" applyProtection="1">
      <alignment horizontal="left" vertical="center"/>
    </xf>
    <xf numFmtId="0" fontId="31" fillId="4" borderId="0" xfId="0" applyFont="1" applyFill="1" applyBorder="1" applyAlignment="1" applyProtection="1"/>
    <xf numFmtId="0" fontId="0" fillId="4" borderId="71" xfId="0" applyFill="1" applyBorder="1"/>
    <xf numFmtId="0" fontId="0" fillId="4" borderId="0" xfId="0" applyFill="1"/>
    <xf numFmtId="0" fontId="75" fillId="4" borderId="8" xfId="0" applyFont="1" applyFill="1" applyBorder="1"/>
    <xf numFmtId="0" fontId="75" fillId="4" borderId="9" xfId="0" applyFont="1" applyFill="1" applyBorder="1"/>
    <xf numFmtId="0" fontId="40" fillId="4" borderId="0" xfId="0" applyFont="1" applyFill="1" applyBorder="1"/>
    <xf numFmtId="0" fontId="42" fillId="4" borderId="0" xfId="0" applyFont="1" applyFill="1" applyBorder="1"/>
    <xf numFmtId="0" fontId="40" fillId="4" borderId="0" xfId="0" applyFont="1" applyFill="1"/>
    <xf numFmtId="0" fontId="40" fillId="4" borderId="71" xfId="0" applyFont="1" applyFill="1" applyBorder="1"/>
    <xf numFmtId="0" fontId="40" fillId="0" borderId="0" xfId="0" applyFont="1"/>
    <xf numFmtId="0" fontId="23" fillId="4" borderId="0" xfId="0" applyFont="1" applyFill="1" applyBorder="1" applyAlignment="1">
      <alignment horizontal="center" vertical="center"/>
    </xf>
    <xf numFmtId="0" fontId="42" fillId="4" borderId="71" xfId="0" applyFont="1" applyFill="1" applyBorder="1"/>
    <xf numFmtId="0" fontId="41" fillId="0" borderId="0" xfId="0" applyFont="1"/>
    <xf numFmtId="0" fontId="42" fillId="4" borderId="0" xfId="0" applyFont="1" applyFill="1" applyAlignment="1" applyProtection="1">
      <alignment horizontal="left"/>
    </xf>
    <xf numFmtId="0" fontId="23" fillId="4" borderId="0" xfId="0" applyFont="1" applyFill="1" applyBorder="1"/>
    <xf numFmtId="0" fontId="0" fillId="0" borderId="2" xfId="0" applyBorder="1"/>
    <xf numFmtId="0" fontId="0" fillId="4" borderId="2" xfId="0" applyFill="1" applyBorder="1"/>
    <xf numFmtId="0" fontId="0" fillId="4" borderId="24" xfId="0" applyFill="1" applyBorder="1"/>
    <xf numFmtId="0" fontId="6" fillId="4" borderId="73" xfId="0" applyFont="1" applyFill="1" applyBorder="1" applyAlignment="1" applyProtection="1">
      <alignment wrapText="1"/>
    </xf>
    <xf numFmtId="0" fontId="6" fillId="4" borderId="1" xfId="0" applyFont="1" applyFill="1" applyBorder="1" applyAlignment="1" applyProtection="1">
      <alignment wrapText="1"/>
    </xf>
    <xf numFmtId="0" fontId="6" fillId="4" borderId="74" xfId="0" applyFont="1" applyFill="1" applyBorder="1" applyAlignment="1" applyProtection="1">
      <alignment wrapText="1"/>
    </xf>
    <xf numFmtId="0" fontId="6" fillId="4" borderId="0" xfId="0" applyFont="1" applyFill="1" applyBorder="1" applyAlignment="1" applyProtection="1">
      <alignment wrapText="1"/>
    </xf>
    <xf numFmtId="0" fontId="20" fillId="4" borderId="75" xfId="0" applyFont="1" applyFill="1" applyBorder="1" applyAlignment="1" applyProtection="1">
      <alignment wrapText="1"/>
    </xf>
    <xf numFmtId="0" fontId="20" fillId="4" borderId="2" xfId="0" applyFont="1" applyFill="1" applyBorder="1" applyAlignment="1" applyProtection="1">
      <alignment wrapText="1"/>
    </xf>
    <xf numFmtId="0" fontId="67" fillId="0" borderId="0" xfId="0" applyFont="1" applyFill="1" applyAlignment="1" applyProtection="1">
      <protection hidden="1"/>
    </xf>
    <xf numFmtId="0" fontId="45" fillId="7" borderId="0" xfId="0" applyFont="1" applyFill="1" applyBorder="1" applyProtection="1">
      <protection hidden="1"/>
    </xf>
    <xf numFmtId="0" fontId="43" fillId="7" borderId="0" xfId="0" applyFont="1" applyFill="1" applyBorder="1" applyAlignment="1" applyProtection="1">
      <alignment horizontal="left" vertical="center" wrapText="1"/>
      <protection hidden="1"/>
    </xf>
    <xf numFmtId="0" fontId="42" fillId="4" borderId="59" xfId="0" applyFont="1" applyFill="1" applyBorder="1" applyAlignment="1" applyProtection="1">
      <alignment vertical="center"/>
      <protection hidden="1"/>
    </xf>
    <xf numFmtId="0" fontId="42" fillId="4" borderId="60" xfId="0" applyFont="1" applyFill="1" applyBorder="1" applyAlignment="1" applyProtection="1">
      <alignment vertical="center"/>
      <protection hidden="1"/>
    </xf>
    <xf numFmtId="0" fontId="47" fillId="28" borderId="61" xfId="0" applyFont="1" applyFill="1" applyBorder="1" applyAlignment="1" applyProtection="1">
      <alignment vertical="center"/>
      <protection hidden="1"/>
    </xf>
    <xf numFmtId="0" fontId="42" fillId="28" borderId="59" xfId="0" applyFont="1" applyFill="1" applyBorder="1" applyProtection="1">
      <protection hidden="1"/>
    </xf>
    <xf numFmtId="0" fontId="42" fillId="28" borderId="60" xfId="0" applyFont="1" applyFill="1" applyBorder="1" applyProtection="1">
      <protection hidden="1"/>
    </xf>
    <xf numFmtId="0" fontId="23" fillId="0" borderId="64" xfId="0" applyFont="1" applyFill="1" applyBorder="1" applyAlignment="1" applyProtection="1">
      <alignment horizontal="left" vertical="center"/>
      <protection hidden="1"/>
    </xf>
    <xf numFmtId="0" fontId="42" fillId="0" borderId="0" xfId="0" applyFont="1" applyBorder="1" applyAlignment="1" applyProtection="1">
      <alignment vertical="center"/>
      <protection hidden="1"/>
    </xf>
    <xf numFmtId="0" fontId="42" fillId="0" borderId="0" xfId="0" applyFont="1" applyFill="1" applyBorder="1" applyAlignment="1" applyProtection="1">
      <alignment vertical="center"/>
      <protection hidden="1"/>
    </xf>
    <xf numFmtId="2" fontId="42" fillId="0" borderId="0" xfId="0" applyNumberFormat="1" applyFont="1" applyBorder="1" applyAlignment="1" applyProtection="1">
      <alignment horizontal="left" vertical="center"/>
      <protection hidden="1"/>
    </xf>
    <xf numFmtId="0" fontId="42" fillId="0" borderId="0" xfId="0" applyFont="1" applyAlignment="1" applyProtection="1">
      <alignment vertical="center" wrapText="1"/>
      <protection hidden="1"/>
    </xf>
    <xf numFmtId="0" fontId="48" fillId="0" borderId="59" xfId="0" applyFont="1" applyFill="1" applyBorder="1" applyProtection="1">
      <protection hidden="1"/>
    </xf>
    <xf numFmtId="0" fontId="50" fillId="7" borderId="0" xfId="0" applyFont="1" applyFill="1" applyBorder="1" applyAlignment="1" applyProtection="1">
      <alignment horizontal="left" vertical="center"/>
      <protection hidden="1"/>
    </xf>
    <xf numFmtId="0" fontId="51" fillId="7" borderId="0" xfId="0" applyFont="1" applyFill="1" applyBorder="1" applyAlignment="1" applyProtection="1">
      <alignment horizontal="left" vertical="center" wrapText="1"/>
      <protection hidden="1"/>
    </xf>
    <xf numFmtId="0" fontId="42" fillId="0" borderId="0" xfId="0" applyFont="1" applyBorder="1" applyAlignment="1" applyProtection="1">
      <alignment vertical="center" wrapText="1"/>
      <protection hidden="1"/>
    </xf>
    <xf numFmtId="0" fontId="23" fillId="4" borderId="0" xfId="0" applyFont="1" applyFill="1" applyAlignment="1" applyProtection="1">
      <alignment horizontal="left" vertical="center"/>
      <protection hidden="1"/>
    </xf>
    <xf numFmtId="0" fontId="0" fillId="4" borderId="0" xfId="0" applyFont="1" applyFill="1" applyProtection="1">
      <protection hidden="1"/>
    </xf>
    <xf numFmtId="0" fontId="43" fillId="7" borderId="0" xfId="0" applyFont="1" applyFill="1" applyBorder="1" applyAlignment="1" applyProtection="1">
      <alignment horizontal="left" vertical="center" wrapText="1"/>
    </xf>
    <xf numFmtId="0" fontId="27" fillId="0" borderId="58" xfId="0" applyFont="1" applyBorder="1" applyAlignment="1" applyProtection="1">
      <alignment vertical="center"/>
    </xf>
    <xf numFmtId="0" fontId="47" fillId="0" borderId="59" xfId="0" applyFont="1" applyBorder="1" applyAlignment="1" applyProtection="1">
      <alignment vertical="center"/>
    </xf>
    <xf numFmtId="0" fontId="47" fillId="0" borderId="59" xfId="0" applyFont="1" applyFill="1" applyBorder="1" applyProtection="1"/>
    <xf numFmtId="0" fontId="42" fillId="0" borderId="59" xfId="0" applyFont="1" applyFill="1" applyBorder="1" applyProtection="1"/>
    <xf numFmtId="0" fontId="42" fillId="0" borderId="0" xfId="0" applyFont="1" applyAlignment="1" applyProtection="1">
      <alignment horizontal="center" vertical="center"/>
    </xf>
    <xf numFmtId="0" fontId="46" fillId="0" borderId="0" xfId="0" applyFont="1" applyBorder="1" applyAlignment="1" applyProtection="1">
      <alignment vertical="center" wrapText="1"/>
    </xf>
    <xf numFmtId="0" fontId="42" fillId="28" borderId="59" xfId="0" applyFont="1" applyFill="1" applyBorder="1" applyProtection="1"/>
    <xf numFmtId="0" fontId="42" fillId="28" borderId="60" xfId="0" applyFont="1" applyFill="1" applyBorder="1" applyProtection="1"/>
    <xf numFmtId="0" fontId="23" fillId="0" borderId="64" xfId="0" applyFont="1" applyFill="1" applyBorder="1" applyAlignment="1" applyProtection="1">
      <alignment horizontal="left" vertical="center"/>
    </xf>
    <xf numFmtId="0" fontId="42" fillId="0" borderId="0" xfId="0" applyFont="1" applyBorder="1" applyAlignment="1" applyProtection="1">
      <alignment vertical="center"/>
    </xf>
    <xf numFmtId="0" fontId="42" fillId="0" borderId="0" xfId="0" applyFont="1" applyFill="1" applyBorder="1" applyAlignment="1" applyProtection="1">
      <alignment vertical="center"/>
    </xf>
    <xf numFmtId="0" fontId="42" fillId="0" borderId="0" xfId="0" applyFont="1" applyBorder="1" applyAlignment="1" applyProtection="1">
      <alignment horizontal="left" vertical="center"/>
    </xf>
    <xf numFmtId="0" fontId="42" fillId="28" borderId="0" xfId="0" applyFont="1" applyFill="1" applyBorder="1" applyProtection="1"/>
    <xf numFmtId="0" fontId="42" fillId="0" borderId="0" xfId="0" applyFont="1" applyAlignment="1" applyProtection="1">
      <alignment vertical="center" wrapText="1"/>
    </xf>
    <xf numFmtId="0" fontId="48" fillId="0" borderId="59" xfId="0" applyFont="1" applyFill="1" applyBorder="1" applyProtection="1"/>
    <xf numFmtId="0" fontId="50" fillId="7" borderId="0" xfId="0" applyFont="1" applyFill="1" applyBorder="1" applyAlignment="1" applyProtection="1">
      <alignment horizontal="left" vertical="center"/>
    </xf>
    <xf numFmtId="0" fontId="51" fillId="7" borderId="0" xfId="0" applyFont="1" applyFill="1" applyBorder="1" applyAlignment="1" applyProtection="1">
      <alignment horizontal="left" vertical="center" wrapText="1"/>
    </xf>
    <xf numFmtId="0" fontId="42" fillId="0" borderId="0" xfId="0" applyFont="1" applyBorder="1" applyAlignment="1" applyProtection="1">
      <alignment vertical="center" wrapText="1"/>
    </xf>
    <xf numFmtId="0" fontId="42" fillId="4" borderId="0" xfId="0" applyFont="1" applyFill="1" applyAlignment="1" applyProtection="1">
      <alignment horizontal="left" vertical="center"/>
    </xf>
    <xf numFmtId="0" fontId="0" fillId="4" borderId="0" xfId="0" applyFont="1" applyFill="1" applyProtection="1"/>
    <xf numFmtId="0" fontId="28" fillId="29" borderId="68" xfId="0" applyNumberFormat="1" applyFont="1" applyFill="1" applyBorder="1" applyAlignment="1" applyProtection="1">
      <alignment horizontal="center"/>
    </xf>
    <xf numFmtId="49" fontId="13" fillId="4" borderId="0" xfId="0" applyNumberFormat="1" applyFont="1" applyFill="1" applyBorder="1" applyAlignment="1" applyProtection="1">
      <alignment vertical="center"/>
    </xf>
    <xf numFmtId="0" fontId="54" fillId="29" borderId="68" xfId="0" applyNumberFormat="1" applyFont="1" applyFill="1" applyBorder="1" applyAlignment="1" applyProtection="1">
      <alignment horizontal="center"/>
    </xf>
    <xf numFmtId="0" fontId="61" fillId="28" borderId="65" xfId="0" applyFont="1" applyFill="1" applyBorder="1" applyAlignment="1" applyProtection="1">
      <alignment vertical="center"/>
      <protection locked="0"/>
    </xf>
    <xf numFmtId="0" fontId="56" fillId="0" borderId="68" xfId="0" applyFont="1" applyFill="1" applyBorder="1" applyAlignment="1" applyProtection="1">
      <alignment vertical="center"/>
      <protection hidden="1"/>
    </xf>
    <xf numFmtId="0" fontId="42" fillId="4" borderId="0" xfId="0" applyFont="1" applyFill="1" applyBorder="1" applyAlignment="1" applyProtection="1">
      <alignment horizontal="left" vertical="center"/>
    </xf>
    <xf numFmtId="0" fontId="42" fillId="0" borderId="60" xfId="0" applyFont="1" applyFill="1" applyBorder="1" applyAlignment="1" applyProtection="1">
      <alignment vertical="center"/>
      <protection hidden="1"/>
    </xf>
    <xf numFmtId="0" fontId="42" fillId="30" borderId="59" xfId="0" applyFont="1" applyFill="1" applyBorder="1" applyProtection="1">
      <protection hidden="1"/>
    </xf>
    <xf numFmtId="0" fontId="42" fillId="30" borderId="0" xfId="0" applyFont="1" applyFill="1" applyBorder="1" applyProtection="1">
      <protection hidden="1"/>
    </xf>
    <xf numFmtId="0" fontId="4" fillId="30" borderId="68" xfId="0" applyNumberFormat="1" applyFont="1" applyFill="1" applyBorder="1" applyAlignment="1" applyProtection="1">
      <alignment horizontal="center" vertical="center"/>
      <protection hidden="1"/>
    </xf>
    <xf numFmtId="49" fontId="4" fillId="30" borderId="68" xfId="0" applyNumberFormat="1" applyFont="1" applyFill="1" applyBorder="1" applyAlignment="1" applyProtection="1">
      <alignment horizontal="center" vertical="center"/>
      <protection hidden="1"/>
    </xf>
    <xf numFmtId="1" fontId="22" fillId="0" borderId="68" xfId="0" applyNumberFormat="1" applyFont="1" applyFill="1" applyBorder="1" applyAlignment="1" applyProtection="1">
      <alignment horizontal="center" vertical="center"/>
      <protection hidden="1"/>
    </xf>
    <xf numFmtId="0" fontId="3" fillId="0" borderId="0" xfId="0" applyFont="1" applyBorder="1" applyProtection="1">
      <protection hidden="1"/>
    </xf>
    <xf numFmtId="0" fontId="3" fillId="0" borderId="0" xfId="0" applyFont="1" applyProtection="1">
      <protection hidden="1"/>
    </xf>
    <xf numFmtId="0" fontId="42" fillId="30" borderId="60" xfId="0" applyFont="1" applyFill="1" applyBorder="1" applyProtection="1">
      <protection locked="0" hidden="1"/>
    </xf>
    <xf numFmtId="0" fontId="60" fillId="30" borderId="65" xfId="0" applyFont="1" applyFill="1" applyBorder="1" applyAlignment="1" applyProtection="1">
      <alignment vertical="center"/>
      <protection locked="0" hidden="1"/>
    </xf>
    <xf numFmtId="1" fontId="22" fillId="28" borderId="68" xfId="0" applyNumberFormat="1" applyFont="1" applyFill="1" applyBorder="1" applyAlignment="1" applyProtection="1">
      <alignment horizontal="center" vertical="center"/>
      <protection hidden="1"/>
    </xf>
    <xf numFmtId="1" fontId="22" fillId="4" borderId="68" xfId="0" applyNumberFormat="1" applyFont="1" applyFill="1" applyBorder="1" applyAlignment="1" applyProtection="1">
      <alignment horizontal="center" vertical="center"/>
      <protection hidden="1"/>
    </xf>
    <xf numFmtId="1" fontId="22" fillId="28" borderId="68" xfId="0" applyNumberFormat="1" applyFont="1" applyFill="1" applyBorder="1" applyAlignment="1" applyProtection="1">
      <alignment horizontal="center" vertical="center"/>
    </xf>
    <xf numFmtId="0" fontId="76" fillId="28" borderId="68" xfId="0" applyNumberFormat="1" applyFont="1" applyFill="1" applyBorder="1" applyAlignment="1" applyProtection="1">
      <alignment horizontal="center"/>
    </xf>
    <xf numFmtId="0" fontId="23" fillId="4" borderId="66" xfId="0" applyFont="1" applyFill="1" applyBorder="1" applyAlignment="1" applyProtection="1">
      <alignment horizontal="left" vertical="center"/>
      <protection hidden="1"/>
    </xf>
    <xf numFmtId="0" fontId="43" fillId="7" borderId="62" xfId="0" applyFont="1" applyFill="1" applyBorder="1" applyAlignment="1" applyProtection="1">
      <alignment horizontal="left" vertical="center" wrapText="1"/>
      <protection hidden="1"/>
    </xf>
    <xf numFmtId="1" fontId="55" fillId="4" borderId="68" xfId="0" applyNumberFormat="1" applyFont="1" applyFill="1" applyBorder="1" applyAlignment="1" applyProtection="1">
      <alignment horizontal="center" vertical="center"/>
      <protection hidden="1"/>
    </xf>
    <xf numFmtId="0" fontId="42" fillId="0" borderId="0" xfId="0" applyFont="1" applyBorder="1" applyAlignment="1">
      <alignment horizontal="left" vertical="center" wrapText="1"/>
    </xf>
    <xf numFmtId="0" fontId="67" fillId="0" borderId="0" xfId="0" applyFont="1" applyFill="1" applyBorder="1" applyAlignment="1" applyProtection="1">
      <alignment horizontal="left" wrapText="1"/>
    </xf>
    <xf numFmtId="0" fontId="23" fillId="4" borderId="8" xfId="0" applyFont="1" applyFill="1" applyBorder="1"/>
    <xf numFmtId="0" fontId="78" fillId="4" borderId="0" xfId="0" applyFont="1" applyFill="1" applyBorder="1" applyAlignment="1" applyProtection="1"/>
    <xf numFmtId="0" fontId="75" fillId="4" borderId="0" xfId="0" applyFont="1" applyFill="1" applyBorder="1"/>
    <xf numFmtId="0" fontId="6" fillId="4" borderId="75" xfId="0" applyFont="1" applyFill="1" applyBorder="1" applyAlignment="1" applyProtection="1">
      <alignment wrapText="1"/>
    </xf>
    <xf numFmtId="0" fontId="42" fillId="0" borderId="2" xfId="0" applyFont="1" applyBorder="1" applyAlignment="1">
      <alignment horizontal="left" vertical="center" wrapText="1"/>
    </xf>
    <xf numFmtId="0" fontId="75" fillId="4" borderId="8" xfId="0" applyFont="1" applyFill="1" applyBorder="1" applyAlignment="1">
      <alignment vertical="center"/>
    </xf>
    <xf numFmtId="0" fontId="79" fillId="4" borderId="8" xfId="0" applyFont="1" applyFill="1" applyBorder="1" applyAlignment="1">
      <alignment vertical="center"/>
    </xf>
    <xf numFmtId="0" fontId="71" fillId="4" borderId="8" xfId="5" applyFont="1" applyFill="1" applyBorder="1" applyAlignment="1" applyProtection="1">
      <alignment horizontal="right" vertical="center"/>
    </xf>
    <xf numFmtId="0" fontId="0" fillId="0" borderId="73" xfId="0" applyBorder="1"/>
    <xf numFmtId="0" fontId="67" fillId="0" borderId="1" xfId="0" applyFont="1" applyFill="1" applyBorder="1" applyAlignment="1" applyProtection="1"/>
    <xf numFmtId="0" fontId="0" fillId="0" borderId="72" xfId="0" applyBorder="1"/>
    <xf numFmtId="0" fontId="67" fillId="0" borderId="74" xfId="0" applyFont="1" applyFill="1" applyBorder="1" applyAlignment="1" applyProtection="1">
      <alignment horizontal="left" wrapText="1"/>
    </xf>
    <xf numFmtId="0" fontId="0" fillId="0" borderId="71" xfId="0" applyBorder="1"/>
    <xf numFmtId="0" fontId="75" fillId="4" borderId="44" xfId="0" applyFont="1" applyFill="1" applyBorder="1"/>
    <xf numFmtId="0" fontId="0" fillId="0" borderId="24" xfId="0" applyBorder="1"/>
    <xf numFmtId="0" fontId="0" fillId="0" borderId="74" xfId="0" applyBorder="1"/>
    <xf numFmtId="0" fontId="67" fillId="0" borderId="74" xfId="0" applyFont="1" applyFill="1" applyBorder="1" applyAlignment="1" applyProtection="1">
      <alignment horizontal="left" vertical="center" wrapText="1"/>
    </xf>
    <xf numFmtId="0" fontId="67" fillId="0" borderId="0" xfId="0" applyFont="1" applyFill="1" applyBorder="1" applyAlignment="1" applyProtection="1">
      <alignment horizontal="left" vertical="center" wrapText="1"/>
    </xf>
    <xf numFmtId="0" fontId="0" fillId="0" borderId="71" xfId="0" applyBorder="1" applyAlignment="1">
      <alignment vertical="center"/>
    </xf>
    <xf numFmtId="0" fontId="0" fillId="0" borderId="0" xfId="0" applyAlignment="1">
      <alignment vertical="center"/>
    </xf>
    <xf numFmtId="0" fontId="75" fillId="4" borderId="71" xfId="0" applyFont="1" applyFill="1" applyBorder="1"/>
    <xf numFmtId="0" fontId="23" fillId="4" borderId="0" xfId="0" applyFont="1" applyFill="1" applyBorder="1" applyAlignment="1">
      <alignment vertical="center"/>
    </xf>
    <xf numFmtId="0" fontId="60" fillId="7" borderId="0" xfId="0" applyFont="1" applyFill="1" applyBorder="1" applyAlignment="1" applyProtection="1">
      <alignment vertical="center"/>
      <protection hidden="1"/>
    </xf>
    <xf numFmtId="0" fontId="60" fillId="7" borderId="71" xfId="0" applyFont="1" applyFill="1" applyBorder="1" applyAlignment="1" applyProtection="1">
      <alignment vertical="center"/>
      <protection hidden="1"/>
    </xf>
    <xf numFmtId="0" fontId="81" fillId="4" borderId="0" xfId="0" applyFont="1" applyFill="1" applyBorder="1" applyAlignment="1" applyProtection="1">
      <alignment horizontal="left" vertical="center"/>
    </xf>
    <xf numFmtId="0" fontId="60" fillId="0" borderId="8" xfId="0" applyFont="1" applyBorder="1" applyAlignment="1" applyProtection="1">
      <alignment horizontal="center" vertical="center" wrapText="1"/>
    </xf>
    <xf numFmtId="0" fontId="68" fillId="0" borderId="0" xfId="0" applyFont="1" applyFill="1" applyBorder="1" applyAlignment="1" applyProtection="1">
      <alignment horizontal="left" vertical="center" wrapText="1"/>
    </xf>
    <xf numFmtId="0" fontId="72" fillId="4" borderId="71" xfId="0" applyFont="1" applyFill="1" applyBorder="1" applyAlignment="1" applyProtection="1">
      <alignment horizontal="right"/>
    </xf>
    <xf numFmtId="0" fontId="72" fillId="4" borderId="71" xfId="0" applyFont="1" applyFill="1" applyBorder="1" applyAlignment="1" applyProtection="1">
      <alignment horizontal="right" vertical="center"/>
    </xf>
    <xf numFmtId="0" fontId="4" fillId="0" borderId="71" xfId="0" applyFont="1" applyBorder="1" applyAlignment="1" applyProtection="1">
      <alignment vertical="center"/>
    </xf>
    <xf numFmtId="0" fontId="60" fillId="0" borderId="9" xfId="0" applyFont="1" applyBorder="1" applyAlignment="1" applyProtection="1">
      <alignment horizontal="center" vertical="center" wrapText="1"/>
    </xf>
    <xf numFmtId="0" fontId="0" fillId="0" borderId="71" xfId="0" applyFont="1" applyBorder="1" applyAlignment="1" applyProtection="1"/>
    <xf numFmtId="0" fontId="0" fillId="0" borderId="74" xfId="0" applyBorder="1" applyAlignment="1">
      <alignment horizontal="left" vertical="center"/>
    </xf>
    <xf numFmtId="0" fontId="0" fillId="0" borderId="44" xfId="0" applyBorder="1" applyAlignment="1">
      <alignment horizontal="left" vertical="center"/>
    </xf>
    <xf numFmtId="0" fontId="0" fillId="0" borderId="75" xfId="0" applyBorder="1"/>
    <xf numFmtId="0" fontId="18" fillId="4" borderId="3" xfId="0" applyFont="1" applyFill="1" applyBorder="1" applyAlignment="1">
      <alignment wrapText="1"/>
    </xf>
    <xf numFmtId="0" fontId="71" fillId="0" borderId="0" xfId="5" applyFont="1" applyAlignment="1" applyProtection="1"/>
    <xf numFmtId="0" fontId="67" fillId="0" borderId="75" xfId="0" applyFont="1" applyFill="1" applyBorder="1" applyAlignment="1" applyProtection="1">
      <alignment horizontal="left" vertical="center" wrapText="1"/>
    </xf>
    <xf numFmtId="0" fontId="0" fillId="0" borderId="24" xfId="0" applyBorder="1" applyAlignment="1">
      <alignment vertical="center"/>
    </xf>
    <xf numFmtId="0" fontId="42" fillId="0" borderId="2" xfId="0" applyFont="1" applyBorder="1" applyAlignment="1">
      <alignment horizontal="left" vertical="center" wrapText="1"/>
    </xf>
    <xf numFmtId="0" fontId="67" fillId="0" borderId="2" xfId="0" applyFont="1" applyFill="1" applyBorder="1" applyAlignment="1" applyProtection="1">
      <alignment horizontal="left" wrapText="1"/>
    </xf>
    <xf numFmtId="0" fontId="32" fillId="0" borderId="8" xfId="0" applyFont="1" applyFill="1" applyBorder="1" applyAlignment="1" applyProtection="1">
      <alignment vertical="center" wrapText="1"/>
    </xf>
    <xf numFmtId="0" fontId="32" fillId="0" borderId="6" xfId="0" applyFont="1" applyFill="1" applyBorder="1" applyAlignment="1" applyProtection="1">
      <alignment vertical="center" wrapText="1"/>
    </xf>
    <xf numFmtId="0" fontId="32" fillId="0" borderId="3" xfId="0" applyFont="1" applyFill="1" applyBorder="1" applyAlignment="1" applyProtection="1">
      <alignment vertical="center" wrapText="1"/>
    </xf>
    <xf numFmtId="0" fontId="32" fillId="0" borderId="16" xfId="0" applyFont="1" applyFill="1" applyBorder="1" applyAlignment="1" applyProtection="1">
      <alignment vertical="center" wrapText="1"/>
    </xf>
    <xf numFmtId="0" fontId="32" fillId="0" borderId="3" xfId="0" applyFont="1" applyFill="1" applyBorder="1" applyAlignment="1" applyProtection="1">
      <alignment horizontal="center" vertical="center" wrapText="1"/>
    </xf>
    <xf numFmtId="0" fontId="32" fillId="0" borderId="16" xfId="0" applyFont="1" applyFill="1" applyBorder="1" applyAlignment="1" applyProtection="1">
      <alignment horizontal="center" vertical="center" wrapText="1"/>
    </xf>
    <xf numFmtId="0" fontId="18" fillId="32" borderId="45" xfId="0" applyFont="1" applyFill="1" applyBorder="1" applyAlignment="1" applyProtection="1">
      <alignment horizontal="left" vertical="center" wrapText="1"/>
    </xf>
    <xf numFmtId="0" fontId="32" fillId="0" borderId="9" xfId="0" applyFont="1" applyBorder="1" applyAlignment="1" applyProtection="1">
      <alignment vertical="center" wrapText="1"/>
    </xf>
    <xf numFmtId="0" fontId="32" fillId="0" borderId="10" xfId="0" applyFont="1" applyBorder="1" applyAlignment="1" applyProtection="1">
      <alignment vertical="center" wrapText="1"/>
    </xf>
    <xf numFmtId="0" fontId="58" fillId="0" borderId="0" xfId="0" applyFont="1" applyBorder="1" applyAlignment="1" applyProtection="1">
      <alignment vertical="center"/>
    </xf>
    <xf numFmtId="0" fontId="42" fillId="4" borderId="0" xfId="0" applyFont="1" applyFill="1" applyBorder="1" applyAlignment="1">
      <alignment horizontal="center" vertical="center"/>
    </xf>
    <xf numFmtId="0" fontId="68" fillId="0" borderId="0" xfId="0" applyFont="1" applyFill="1" applyBorder="1" applyAlignment="1" applyProtection="1">
      <alignment horizontal="left" vertical="center" wrapText="1"/>
    </xf>
    <xf numFmtId="0" fontId="71" fillId="0" borderId="0" xfId="5" applyFont="1" applyFill="1" applyBorder="1" applyAlignment="1" applyProtection="1">
      <alignment horizontal="left" vertical="center"/>
      <protection hidden="1"/>
    </xf>
    <xf numFmtId="0" fontId="0" fillId="0" borderId="1" xfId="0" applyBorder="1"/>
    <xf numFmtId="0" fontId="0" fillId="4" borderId="1" xfId="0" applyFill="1" applyBorder="1"/>
    <xf numFmtId="0" fontId="42" fillId="4" borderId="2" xfId="0" applyFont="1" applyFill="1" applyBorder="1"/>
    <xf numFmtId="0" fontId="42" fillId="4" borderId="24" xfId="0" applyFont="1" applyFill="1" applyBorder="1"/>
    <xf numFmtId="0" fontId="58" fillId="0" borderId="27" xfId="0" applyFont="1" applyBorder="1" applyAlignment="1" applyProtection="1">
      <alignment vertical="center" wrapText="1"/>
    </xf>
    <xf numFmtId="0" fontId="0" fillId="0" borderId="0" xfId="0" applyFont="1" applyBorder="1" applyAlignment="1" applyProtection="1">
      <alignment vertical="center" wrapText="1"/>
      <protection hidden="1"/>
    </xf>
    <xf numFmtId="0" fontId="0" fillId="4" borderId="3" xfId="0" applyFill="1" applyBorder="1"/>
    <xf numFmtId="0" fontId="42" fillId="4" borderId="3" xfId="0" applyFont="1" applyFill="1" applyBorder="1" applyAlignment="1" applyProtection="1">
      <alignment horizontal="center" vertical="center"/>
    </xf>
    <xf numFmtId="0" fontId="0" fillId="4" borderId="3" xfId="0" applyFill="1" applyBorder="1" applyAlignment="1">
      <alignment horizontal="left" vertical="center"/>
    </xf>
    <xf numFmtId="0" fontId="63" fillId="7" borderId="0" xfId="0" applyFont="1" applyFill="1" applyBorder="1" applyAlignment="1" applyProtection="1">
      <alignment horizontal="left" vertical="center" wrapText="1"/>
      <protection hidden="1"/>
    </xf>
    <xf numFmtId="0" fontId="42" fillId="0" borderId="0" xfId="0" applyFont="1" applyBorder="1" applyAlignment="1">
      <alignment horizontal="left" vertical="center" wrapText="1"/>
    </xf>
    <xf numFmtId="0" fontId="57" fillId="28" borderId="0" xfId="0" applyFont="1" applyFill="1" applyBorder="1" applyAlignment="1" applyProtection="1">
      <alignment horizontal="center" vertical="center"/>
      <protection locked="0" hidden="1"/>
    </xf>
    <xf numFmtId="0" fontId="57" fillId="28" borderId="65" xfId="0" applyFont="1" applyFill="1" applyBorder="1" applyAlignment="1" applyProtection="1">
      <alignment horizontal="center" vertical="center"/>
      <protection locked="0" hidden="1"/>
    </xf>
    <xf numFmtId="0" fontId="40" fillId="0" borderId="67" xfId="0" applyFont="1" applyBorder="1" applyAlignment="1" applyProtection="1">
      <alignment horizontal="left"/>
      <protection hidden="1"/>
    </xf>
    <xf numFmtId="0" fontId="40" fillId="0" borderId="67" xfId="0" applyFont="1" applyFill="1" applyBorder="1" applyProtection="1">
      <protection hidden="1"/>
    </xf>
    <xf numFmtId="0" fontId="40" fillId="0" borderId="67" xfId="0" applyFont="1" applyFill="1" applyBorder="1" applyAlignment="1" applyProtection="1">
      <alignment horizontal="center" vertical="center"/>
      <protection hidden="1"/>
    </xf>
    <xf numFmtId="0" fontId="84" fillId="0" borderId="67" xfId="0" applyFont="1" applyBorder="1" applyAlignment="1" applyProtection="1">
      <alignment horizontal="left"/>
      <protection hidden="1"/>
    </xf>
    <xf numFmtId="0" fontId="40" fillId="0" borderId="67" xfId="0" applyFont="1" applyBorder="1" applyProtection="1">
      <protection hidden="1"/>
    </xf>
    <xf numFmtId="0" fontId="40" fillId="0" borderId="67" xfId="0" applyFont="1" applyBorder="1" applyAlignment="1" applyProtection="1">
      <alignment horizontal="center" vertical="center"/>
      <protection hidden="1"/>
    </xf>
    <xf numFmtId="0" fontId="40" fillId="0" borderId="67" xfId="0" applyFont="1" applyFill="1" applyBorder="1" applyAlignment="1" applyProtection="1">
      <alignment horizontal="left"/>
      <protection hidden="1"/>
    </xf>
    <xf numFmtId="0" fontId="40" fillId="0" borderId="67" xfId="0" applyFont="1" applyBorder="1" applyAlignment="1" applyProtection="1">
      <alignment horizontal="left" vertical="center"/>
      <protection hidden="1"/>
    </xf>
    <xf numFmtId="0" fontId="40" fillId="0" borderId="67" xfId="0" applyFont="1" applyBorder="1" applyAlignment="1" applyProtection="1">
      <alignment vertical="center"/>
      <protection hidden="1"/>
    </xf>
    <xf numFmtId="0" fontId="84" fillId="0" borderId="67" xfId="0" applyFont="1" applyFill="1" applyBorder="1" applyAlignment="1" applyProtection="1">
      <alignment horizontal="left"/>
      <protection hidden="1"/>
    </xf>
    <xf numFmtId="0" fontId="85" fillId="7" borderId="0" xfId="0" applyFont="1" applyFill="1" applyBorder="1" applyAlignment="1" applyProtection="1">
      <alignment vertical="center"/>
      <protection hidden="1"/>
    </xf>
    <xf numFmtId="0" fontId="86" fillId="4" borderId="67" xfId="0" applyFont="1" applyFill="1" applyBorder="1" applyAlignment="1" applyProtection="1">
      <alignment horizontal="left" vertical="center"/>
      <protection hidden="1"/>
    </xf>
    <xf numFmtId="0" fontId="86" fillId="4" borderId="67" xfId="0" applyFont="1" applyFill="1" applyBorder="1" applyAlignment="1" applyProtection="1">
      <alignment vertical="center"/>
      <protection hidden="1"/>
    </xf>
    <xf numFmtId="0" fontId="86" fillId="0" borderId="67" xfId="0" applyFont="1" applyBorder="1" applyAlignment="1" applyProtection="1">
      <alignment vertical="center"/>
      <protection hidden="1"/>
    </xf>
    <xf numFmtId="0" fontId="40" fillId="0" borderId="0" xfId="0" applyFont="1" applyAlignment="1" applyProtection="1">
      <alignment vertical="center"/>
      <protection hidden="1"/>
    </xf>
    <xf numFmtId="0" fontId="40" fillId="0" borderId="66" xfId="0" applyFont="1" applyBorder="1" applyAlignment="1" applyProtection="1">
      <alignment vertical="center"/>
      <protection hidden="1"/>
    </xf>
    <xf numFmtId="0" fontId="87" fillId="0" borderId="59" xfId="0" applyFont="1" applyBorder="1" applyAlignment="1" applyProtection="1">
      <alignment vertical="center"/>
      <protection hidden="1"/>
    </xf>
    <xf numFmtId="0" fontId="87" fillId="0" borderId="59" xfId="0" applyFont="1" applyFill="1" applyBorder="1" applyProtection="1">
      <protection hidden="1"/>
    </xf>
    <xf numFmtId="0" fontId="40" fillId="0" borderId="59" xfId="0" applyFont="1" applyBorder="1" applyAlignment="1" applyProtection="1">
      <alignment vertical="center"/>
      <protection hidden="1"/>
    </xf>
    <xf numFmtId="0" fontId="40" fillId="0" borderId="59" xfId="0" applyFont="1" applyFill="1" applyBorder="1" applyProtection="1">
      <protection hidden="1"/>
    </xf>
    <xf numFmtId="0" fontId="4" fillId="4" borderId="0" xfId="0" applyFont="1" applyFill="1" applyBorder="1"/>
    <xf numFmtId="0" fontId="4" fillId="4" borderId="3" xfId="0" applyFont="1" applyFill="1" applyBorder="1" applyAlignment="1">
      <alignment horizontal="center" vertical="center"/>
    </xf>
    <xf numFmtId="0" fontId="23" fillId="0" borderId="64" xfId="0" applyFont="1" applyFill="1" applyBorder="1" applyAlignment="1" applyProtection="1">
      <alignment horizontal="left" vertical="top"/>
      <protection hidden="1"/>
    </xf>
    <xf numFmtId="0" fontId="42" fillId="0" borderId="0" xfId="0" applyFont="1" applyFill="1" applyAlignment="1" applyProtection="1">
      <alignment vertical="top"/>
      <protection hidden="1"/>
    </xf>
    <xf numFmtId="0" fontId="42" fillId="0" borderId="0" xfId="0" applyFont="1" applyBorder="1" applyAlignment="1" applyProtection="1">
      <alignment vertical="top"/>
      <protection hidden="1"/>
    </xf>
    <xf numFmtId="0" fontId="46" fillId="0" borderId="0" xfId="0" applyFont="1" applyBorder="1" applyAlignment="1" applyProtection="1">
      <alignment vertical="top" wrapText="1"/>
      <protection hidden="1"/>
    </xf>
    <xf numFmtId="0" fontId="42" fillId="0" borderId="0" xfId="0" applyFont="1" applyFill="1" applyBorder="1" applyAlignment="1">
      <alignment horizontal="left" vertical="top"/>
    </xf>
    <xf numFmtId="0" fontId="42" fillId="0" borderId="0" xfId="0" applyFont="1" applyFill="1" applyAlignment="1">
      <alignment vertical="top"/>
    </xf>
    <xf numFmtId="0" fontId="42" fillId="0" borderId="0" xfId="0" applyFont="1" applyFill="1" applyBorder="1" applyAlignment="1">
      <alignment vertical="top"/>
    </xf>
    <xf numFmtId="0" fontId="90" fillId="4" borderId="8" xfId="0" applyFont="1" applyFill="1" applyBorder="1"/>
    <xf numFmtId="0" fontId="60" fillId="33" borderId="62" xfId="0" applyFont="1" applyFill="1" applyBorder="1" applyAlignment="1" applyProtection="1">
      <alignment vertical="center"/>
      <protection locked="0"/>
    </xf>
    <xf numFmtId="0" fontId="42" fillId="0" borderId="0" xfId="0" applyFont="1" applyBorder="1" applyAlignment="1" applyProtection="1">
      <alignment vertical="top" wrapText="1"/>
      <protection hidden="1"/>
    </xf>
    <xf numFmtId="0" fontId="60" fillId="33" borderId="65" xfId="0" applyFont="1" applyFill="1" applyBorder="1" applyAlignment="1" applyProtection="1">
      <alignment vertical="center"/>
      <protection locked="0" hidden="1"/>
    </xf>
    <xf numFmtId="0" fontId="60" fillId="33" borderId="65" xfId="0" applyFont="1" applyFill="1" applyBorder="1" applyAlignment="1" applyProtection="1">
      <alignment horizontal="center" vertical="center"/>
      <protection locked="0" hidden="1"/>
    </xf>
    <xf numFmtId="0" fontId="42" fillId="0" borderId="0" xfId="0" applyFont="1" applyBorder="1" applyAlignment="1" applyProtection="1">
      <alignment horizontal="right" vertical="center"/>
      <protection hidden="1"/>
    </xf>
    <xf numFmtId="0" fontId="42" fillId="0" borderId="0" xfId="0" applyFont="1" applyBorder="1" applyAlignment="1" applyProtection="1">
      <alignment horizontal="right" vertical="top"/>
      <protection hidden="1"/>
    </xf>
    <xf numFmtId="0" fontId="23" fillId="4" borderId="0" xfId="0" applyFont="1" applyFill="1" applyBorder="1" applyAlignment="1" applyProtection="1">
      <alignment horizontal="left" vertical="center"/>
      <protection hidden="1"/>
    </xf>
    <xf numFmtId="0" fontId="60" fillId="4" borderId="0" xfId="0" applyFont="1" applyFill="1" applyBorder="1" applyAlignment="1" applyProtection="1">
      <alignment vertical="center"/>
      <protection hidden="1"/>
    </xf>
    <xf numFmtId="0" fontId="47" fillId="4" borderId="0" xfId="0" applyFont="1" applyFill="1" applyBorder="1" applyAlignment="1" applyProtection="1">
      <alignment vertical="center"/>
      <protection hidden="1"/>
    </xf>
    <xf numFmtId="0" fontId="47" fillId="4" borderId="0" xfId="0" applyFont="1" applyFill="1" applyBorder="1" applyProtection="1">
      <protection hidden="1"/>
    </xf>
    <xf numFmtId="3" fontId="42" fillId="33" borderId="66" xfId="0" applyNumberFormat="1" applyFont="1" applyFill="1" applyBorder="1" applyAlignment="1" applyProtection="1">
      <alignment horizontal="center" vertical="center"/>
      <protection hidden="1"/>
    </xf>
    <xf numFmtId="0" fontId="60" fillId="33" borderId="65" xfId="0" applyFont="1" applyFill="1" applyBorder="1" applyAlignment="1" applyProtection="1">
      <alignment vertical="center"/>
      <protection hidden="1"/>
    </xf>
    <xf numFmtId="0" fontId="40" fillId="0" borderId="0" xfId="0" applyFont="1" applyProtection="1">
      <protection hidden="1"/>
    </xf>
    <xf numFmtId="9" fontId="60" fillId="31" borderId="0" xfId="124" applyFont="1" applyFill="1" applyBorder="1" applyAlignment="1" applyProtection="1">
      <alignment horizontal="center" vertical="center"/>
      <protection locked="0" hidden="1"/>
    </xf>
    <xf numFmtId="0" fontId="91" fillId="4" borderId="0" xfId="5" applyFont="1" applyFill="1" applyBorder="1" applyAlignment="1" applyProtection="1">
      <alignment horizontal="left" vertical="center"/>
      <protection hidden="1"/>
    </xf>
    <xf numFmtId="0" fontId="92" fillId="4" borderId="8" xfId="0" applyFont="1" applyFill="1" applyBorder="1"/>
    <xf numFmtId="0" fontId="93" fillId="0" borderId="0" xfId="0" applyFont="1" applyBorder="1" applyProtection="1">
      <protection hidden="1"/>
    </xf>
    <xf numFmtId="0" fontId="94" fillId="0" borderId="0" xfId="5" applyFont="1" applyFill="1" applyBorder="1" applyAlignment="1" applyProtection="1">
      <alignment horizontal="left" vertical="center"/>
      <protection hidden="1"/>
    </xf>
    <xf numFmtId="0" fontId="42" fillId="4" borderId="0" xfId="0" applyFont="1" applyFill="1" applyBorder="1" applyAlignment="1" applyProtection="1">
      <alignment horizontal="left" vertical="center"/>
      <protection hidden="1"/>
    </xf>
    <xf numFmtId="0" fontId="68" fillId="0" borderId="1" xfId="0" applyFont="1" applyFill="1" applyBorder="1" applyAlignment="1" applyProtection="1">
      <alignment wrapText="1"/>
    </xf>
    <xf numFmtId="0" fontId="68" fillId="0" borderId="72" xfId="0" applyFont="1" applyFill="1" applyBorder="1" applyAlignment="1" applyProtection="1">
      <alignment wrapText="1"/>
    </xf>
    <xf numFmtId="0" fontId="68" fillId="4" borderId="0" xfId="0" applyFont="1" applyFill="1" applyBorder="1" applyAlignment="1" applyProtection="1">
      <alignment horizontal="left"/>
    </xf>
    <xf numFmtId="0" fontId="68" fillId="0" borderId="0" xfId="0" applyFont="1" applyFill="1" applyBorder="1" applyAlignment="1" applyProtection="1">
      <alignment vertical="center" wrapText="1"/>
    </xf>
    <xf numFmtId="0" fontId="23" fillId="4" borderId="2" xfId="0" applyFont="1" applyFill="1" applyBorder="1" applyAlignment="1">
      <alignment vertical="top"/>
    </xf>
    <xf numFmtId="0" fontId="95" fillId="0" borderId="0" xfId="0" applyFont="1" applyFill="1" applyAlignment="1" applyProtection="1">
      <protection hidden="1"/>
    </xf>
    <xf numFmtId="0" fontId="13" fillId="0" borderId="3" xfId="0" applyFont="1" applyFill="1" applyBorder="1"/>
    <xf numFmtId="0" fontId="13" fillId="0" borderId="9" xfId="0" applyFont="1" applyFill="1" applyBorder="1"/>
    <xf numFmtId="0" fontId="0" fillId="0" borderId="9" xfId="0" applyFont="1" applyBorder="1" applyAlignment="1">
      <alignment horizontal="left"/>
    </xf>
    <xf numFmtId="0" fontId="3" fillId="0" borderId="44" xfId="0" applyFont="1" applyFill="1" applyBorder="1" applyAlignment="1">
      <alignment horizontal="center"/>
    </xf>
    <xf numFmtId="3" fontId="3" fillId="0" borderId="44" xfId="0" applyNumberFormat="1" applyFont="1" applyFill="1" applyBorder="1" applyAlignment="1">
      <alignment horizontal="center"/>
    </xf>
    <xf numFmtId="2" fontId="3" fillId="0" borderId="44" xfId="0" applyNumberFormat="1" applyFont="1" applyFill="1" applyBorder="1" applyAlignment="1">
      <alignment horizontal="center"/>
    </xf>
    <xf numFmtId="0" fontId="0" fillId="0" borderId="72" xfId="0" applyFont="1" applyBorder="1" applyAlignment="1">
      <alignment horizontal="left"/>
    </xf>
    <xf numFmtId="0" fontId="3" fillId="0" borderId="43" xfId="0" applyFont="1" applyFill="1" applyBorder="1"/>
    <xf numFmtId="0" fontId="87" fillId="0" borderId="0" xfId="0" applyFont="1" applyBorder="1" applyAlignment="1" applyProtection="1">
      <alignment vertical="center"/>
      <protection hidden="1"/>
    </xf>
    <xf numFmtId="0" fontId="87" fillId="0" borderId="0" xfId="0" applyFont="1" applyFill="1" applyBorder="1" applyProtection="1">
      <protection hidden="1"/>
    </xf>
    <xf numFmtId="0" fontId="40" fillId="0" borderId="0" xfId="0" applyFont="1" applyFill="1" applyBorder="1" applyProtection="1">
      <protection hidden="1"/>
    </xf>
    <xf numFmtId="1" fontId="55" fillId="4" borderId="78" xfId="0" applyNumberFormat="1" applyFont="1" applyFill="1" applyBorder="1" applyAlignment="1" applyProtection="1">
      <alignment horizontal="center" vertical="center"/>
      <protection hidden="1"/>
    </xf>
    <xf numFmtId="1" fontId="55" fillId="8" borderId="79" xfId="0" applyNumberFormat="1" applyFont="1" applyFill="1" applyBorder="1" applyAlignment="1" applyProtection="1">
      <alignment horizontal="center" vertical="center"/>
      <protection hidden="1"/>
    </xf>
    <xf numFmtId="1" fontId="55" fillId="8" borderId="80" xfId="0" applyNumberFormat="1" applyFont="1" applyFill="1" applyBorder="1" applyAlignment="1" applyProtection="1">
      <alignment horizontal="center" vertical="center"/>
      <protection hidden="1"/>
    </xf>
    <xf numFmtId="1" fontId="97" fillId="8" borderId="82" xfId="0" applyNumberFormat="1" applyFont="1" applyFill="1" applyBorder="1" applyAlignment="1" applyProtection="1">
      <alignment horizontal="center" vertical="center"/>
      <protection hidden="1"/>
    </xf>
    <xf numFmtId="1" fontId="97" fillId="8" borderId="83" xfId="0" applyNumberFormat="1" applyFont="1" applyFill="1" applyBorder="1" applyAlignment="1" applyProtection="1">
      <alignment horizontal="center" vertical="center"/>
      <protection hidden="1"/>
    </xf>
    <xf numFmtId="1" fontId="97" fillId="8" borderId="68" xfId="0" applyNumberFormat="1" applyFont="1" applyFill="1" applyBorder="1" applyAlignment="1" applyProtection="1">
      <alignment horizontal="center" vertical="center"/>
      <protection hidden="1"/>
    </xf>
    <xf numFmtId="1" fontId="97" fillId="8" borderId="85" xfId="0" applyNumberFormat="1" applyFont="1" applyFill="1" applyBorder="1" applyAlignment="1" applyProtection="1">
      <alignment horizontal="center" vertical="center"/>
      <protection hidden="1"/>
    </xf>
    <xf numFmtId="1" fontId="97" fillId="8" borderId="87" xfId="0" applyNumberFormat="1" applyFont="1" applyFill="1" applyBorder="1" applyAlignment="1" applyProtection="1">
      <alignment horizontal="center" vertical="center"/>
      <protection hidden="1"/>
    </xf>
    <xf numFmtId="1" fontId="97" fillId="8" borderId="88" xfId="0" applyNumberFormat="1" applyFont="1" applyFill="1" applyBorder="1" applyAlignment="1" applyProtection="1">
      <alignment horizontal="center" vertical="center"/>
      <protection hidden="1"/>
    </xf>
    <xf numFmtId="1" fontId="49" fillId="4" borderId="0" xfId="0" applyNumberFormat="1" applyFont="1" applyFill="1" applyBorder="1" applyAlignment="1" applyProtection="1">
      <alignment horizontal="center" vertical="center"/>
      <protection hidden="1"/>
    </xf>
    <xf numFmtId="1" fontId="98" fillId="4" borderId="68" xfId="0" applyNumberFormat="1" applyFont="1" applyFill="1" applyBorder="1" applyAlignment="1" applyProtection="1">
      <alignment horizontal="center" vertical="center"/>
      <protection hidden="1"/>
    </xf>
    <xf numFmtId="1" fontId="98" fillId="4" borderId="79" xfId="0" applyNumberFormat="1" applyFont="1" applyFill="1" applyBorder="1" applyAlignment="1" applyProtection="1">
      <alignment horizontal="center" vertical="center"/>
      <protection hidden="1"/>
    </xf>
    <xf numFmtId="1" fontId="98" fillId="4" borderId="82" xfId="0" applyNumberFormat="1" applyFont="1" applyFill="1" applyBorder="1" applyAlignment="1" applyProtection="1">
      <alignment horizontal="center" vertical="center"/>
      <protection hidden="1"/>
    </xf>
    <xf numFmtId="1" fontId="98" fillId="4" borderId="83" xfId="0" applyNumberFormat="1" applyFont="1" applyFill="1" applyBorder="1" applyAlignment="1" applyProtection="1">
      <alignment horizontal="center" vertical="center"/>
      <protection hidden="1"/>
    </xf>
    <xf numFmtId="1" fontId="98" fillId="4" borderId="85" xfId="0" applyNumberFormat="1" applyFont="1" applyFill="1" applyBorder="1" applyAlignment="1" applyProtection="1">
      <alignment horizontal="center" vertical="center"/>
      <protection hidden="1"/>
    </xf>
    <xf numFmtId="1" fontId="98" fillId="4" borderId="87" xfId="0" applyNumberFormat="1" applyFont="1" applyFill="1" applyBorder="1" applyAlignment="1" applyProtection="1">
      <alignment horizontal="center" vertical="center"/>
      <protection hidden="1"/>
    </xf>
    <xf numFmtId="1" fontId="98" fillId="4" borderId="88" xfId="0" applyNumberFormat="1" applyFont="1" applyFill="1" applyBorder="1" applyAlignment="1" applyProtection="1">
      <alignment horizontal="center" vertical="center"/>
      <protection hidden="1"/>
    </xf>
    <xf numFmtId="1" fontId="98" fillId="4" borderId="80" xfId="0" applyNumberFormat="1" applyFont="1" applyFill="1" applyBorder="1" applyAlignment="1" applyProtection="1">
      <alignment horizontal="center" vertical="center"/>
      <protection hidden="1"/>
    </xf>
    <xf numFmtId="1" fontId="98" fillId="28" borderId="68" xfId="0" applyNumberFormat="1" applyFont="1" applyFill="1" applyBorder="1" applyAlignment="1" applyProtection="1">
      <alignment horizontal="center" vertical="center"/>
      <protection hidden="1"/>
    </xf>
    <xf numFmtId="1" fontId="98" fillId="28" borderId="79" xfId="0" applyNumberFormat="1" applyFont="1" applyFill="1" applyBorder="1" applyAlignment="1" applyProtection="1">
      <alignment horizontal="center" vertical="center"/>
      <protection hidden="1"/>
    </xf>
    <xf numFmtId="1" fontId="98" fillId="28" borderId="77" xfId="0" applyNumberFormat="1" applyFont="1" applyFill="1" applyBorder="1" applyAlignment="1" applyProtection="1">
      <alignment horizontal="center" vertical="center"/>
      <protection hidden="1"/>
    </xf>
    <xf numFmtId="1" fontId="98" fillId="28" borderId="81" xfId="0" applyNumberFormat="1" applyFont="1" applyFill="1" applyBorder="1" applyAlignment="1" applyProtection="1">
      <alignment horizontal="center" vertical="center"/>
      <protection hidden="1"/>
    </xf>
    <xf numFmtId="1" fontId="98" fillId="28" borderId="82" xfId="0" applyNumberFormat="1" applyFont="1" applyFill="1" applyBorder="1" applyAlignment="1" applyProtection="1">
      <alignment horizontal="center" vertical="center"/>
      <protection hidden="1"/>
    </xf>
    <xf numFmtId="1" fontId="98" fillId="4" borderId="78" xfId="0" applyNumberFormat="1" applyFont="1" applyFill="1" applyBorder="1" applyAlignment="1" applyProtection="1">
      <alignment horizontal="center" vertical="center"/>
      <protection hidden="1"/>
    </xf>
    <xf numFmtId="1" fontId="98" fillId="28" borderId="84" xfId="0" applyNumberFormat="1" applyFont="1" applyFill="1" applyBorder="1" applyAlignment="1" applyProtection="1">
      <alignment horizontal="center" vertical="center"/>
      <protection hidden="1"/>
    </xf>
    <xf numFmtId="1" fontId="98" fillId="28" borderId="86" xfId="0" applyNumberFormat="1" applyFont="1" applyFill="1" applyBorder="1" applyAlignment="1" applyProtection="1">
      <alignment horizontal="center" vertical="center"/>
      <protection hidden="1"/>
    </xf>
    <xf numFmtId="1" fontId="98" fillId="28" borderId="87" xfId="0" applyNumberFormat="1" applyFont="1" applyFill="1" applyBorder="1" applyAlignment="1" applyProtection="1">
      <alignment horizontal="center" vertical="center"/>
      <protection hidden="1"/>
    </xf>
    <xf numFmtId="1" fontId="98" fillId="28" borderId="80" xfId="0" applyNumberFormat="1" applyFont="1" applyFill="1" applyBorder="1" applyAlignment="1" applyProtection="1">
      <alignment horizontal="center" vertical="center"/>
      <protection hidden="1"/>
    </xf>
    <xf numFmtId="0" fontId="42" fillId="4" borderId="0" xfId="0" applyFont="1" applyFill="1" applyBorder="1" applyAlignment="1" applyProtection="1">
      <alignment vertical="center"/>
      <protection hidden="1"/>
    </xf>
    <xf numFmtId="0" fontId="42" fillId="4" borderId="65" xfId="0" applyFont="1" applyFill="1" applyBorder="1" applyAlignment="1" applyProtection="1">
      <alignment vertical="center"/>
      <protection hidden="1"/>
    </xf>
    <xf numFmtId="0" fontId="0" fillId="0" borderId="3" xfId="0" applyBorder="1"/>
    <xf numFmtId="0" fontId="99" fillId="0" borderId="0" xfId="0" applyFont="1" applyProtection="1">
      <protection hidden="1"/>
    </xf>
    <xf numFmtId="0" fontId="42" fillId="0" borderId="0" xfId="0" applyFont="1" applyBorder="1" applyAlignment="1" applyProtection="1">
      <alignment horizontal="left" vertical="center" wrapText="1"/>
      <protection hidden="1"/>
    </xf>
    <xf numFmtId="0" fontId="42" fillId="0" borderId="0" xfId="0" applyFont="1" applyBorder="1" applyAlignment="1" applyProtection="1">
      <alignment horizontal="left" vertical="center"/>
    </xf>
    <xf numFmtId="1" fontId="49" fillId="4" borderId="89" xfId="0" applyNumberFormat="1" applyFont="1" applyFill="1" applyBorder="1" applyAlignment="1" applyProtection="1">
      <alignment horizontal="center" vertical="center"/>
    </xf>
    <xf numFmtId="1" fontId="49" fillId="4" borderId="34" xfId="0" applyNumberFormat="1" applyFont="1" applyFill="1" applyBorder="1" applyAlignment="1" applyProtection="1">
      <alignment horizontal="center" vertical="center"/>
    </xf>
    <xf numFmtId="1" fontId="22" fillId="0" borderId="10" xfId="0" applyNumberFormat="1" applyFont="1" applyFill="1" applyBorder="1" applyAlignment="1">
      <alignment horizontal="center" vertical="center"/>
    </xf>
    <xf numFmtId="1" fontId="22" fillId="0" borderId="4" xfId="0" applyNumberFormat="1" applyFont="1" applyFill="1" applyBorder="1" applyAlignment="1">
      <alignment horizontal="center" vertical="center"/>
    </xf>
    <xf numFmtId="1" fontId="22" fillId="0" borderId="35" xfId="0" applyNumberFormat="1" applyFont="1" applyFill="1" applyBorder="1" applyAlignment="1">
      <alignment horizontal="center" vertical="center"/>
    </xf>
    <xf numFmtId="1" fontId="22" fillId="0" borderId="90" xfId="0" applyNumberFormat="1" applyFont="1" applyFill="1" applyBorder="1" applyAlignment="1">
      <alignment horizontal="center" vertical="center"/>
    </xf>
    <xf numFmtId="1" fontId="22" fillId="0" borderId="5" xfId="0" applyNumberFormat="1" applyFont="1" applyFill="1" applyBorder="1" applyAlignment="1">
      <alignment horizontal="center" vertical="center"/>
    </xf>
    <xf numFmtId="1" fontId="22" fillId="0" borderId="6" xfId="0" applyNumberFormat="1" applyFont="1" applyFill="1" applyBorder="1" applyAlignment="1">
      <alignment horizontal="center" vertical="center"/>
    </xf>
    <xf numFmtId="1" fontId="22" fillId="0" borderId="3" xfId="0" applyNumberFormat="1" applyFont="1" applyFill="1" applyBorder="1" applyAlignment="1">
      <alignment horizontal="center" vertical="center"/>
    </xf>
    <xf numFmtId="1" fontId="22" fillId="0" borderId="91" xfId="0" applyNumberFormat="1" applyFont="1" applyFill="1" applyBorder="1" applyAlignment="1">
      <alignment horizontal="center" vertical="center"/>
    </xf>
    <xf numFmtId="1" fontId="22" fillId="0" borderId="9" xfId="0" applyNumberFormat="1" applyFont="1" applyFill="1" applyBorder="1" applyAlignment="1">
      <alignment horizontal="center" vertical="center"/>
    </xf>
    <xf numFmtId="1" fontId="22" fillId="0" borderId="12" xfId="0" applyNumberFormat="1" applyFont="1" applyFill="1" applyBorder="1" applyAlignment="1">
      <alignment horizontal="center" vertical="center"/>
    </xf>
    <xf numFmtId="1" fontId="22" fillId="0" borderId="37" xfId="0" applyNumberFormat="1" applyFont="1" applyFill="1" applyBorder="1" applyAlignment="1">
      <alignment horizontal="center" vertical="center"/>
    </xf>
    <xf numFmtId="1" fontId="22" fillId="0" borderId="39" xfId="0" applyNumberFormat="1" applyFont="1" applyFill="1" applyBorder="1" applyAlignment="1">
      <alignment horizontal="center" vertical="center"/>
    </xf>
    <xf numFmtId="1" fontId="22" fillId="0" borderId="40" xfId="0" applyNumberFormat="1" applyFont="1" applyFill="1" applyBorder="1" applyAlignment="1">
      <alignment horizontal="center" vertical="center"/>
    </xf>
    <xf numFmtId="1" fontId="22" fillId="0" borderId="11" xfId="0" applyNumberFormat="1" applyFont="1" applyFill="1" applyBorder="1" applyAlignment="1">
      <alignment horizontal="center" vertical="center"/>
    </xf>
    <xf numFmtId="1" fontId="22" fillId="0" borderId="16" xfId="0" applyNumberFormat="1" applyFont="1" applyFill="1" applyBorder="1" applyAlignment="1">
      <alignment horizontal="center" vertical="center"/>
    </xf>
    <xf numFmtId="1" fontId="22" fillId="0" borderId="21" xfId="0" applyNumberFormat="1" applyFont="1" applyFill="1" applyBorder="1" applyAlignment="1">
      <alignment horizontal="center" vertical="center"/>
    </xf>
    <xf numFmtId="1" fontId="22" fillId="0" borderId="20" xfId="0" applyNumberFormat="1" applyFont="1" applyFill="1" applyBorder="1" applyAlignment="1">
      <alignment horizontal="center" vertical="center"/>
    </xf>
    <xf numFmtId="1" fontId="22" fillId="0" borderId="92" xfId="0" applyNumberFormat="1" applyFont="1" applyFill="1" applyBorder="1" applyAlignment="1">
      <alignment horizontal="center" vertical="center"/>
    </xf>
    <xf numFmtId="0" fontId="40" fillId="0" borderId="0" xfId="0" applyFont="1" applyBorder="1" applyAlignment="1" applyProtection="1">
      <alignment vertical="center"/>
      <protection hidden="1"/>
    </xf>
    <xf numFmtId="0" fontId="40" fillId="0" borderId="0" xfId="0" applyFont="1" applyFill="1" applyBorder="1" applyAlignment="1" applyProtection="1">
      <alignment vertical="center"/>
      <protection hidden="1"/>
    </xf>
    <xf numFmtId="0" fontId="40" fillId="0" borderId="0" xfId="0" applyFont="1" applyBorder="1" applyAlignment="1" applyProtection="1">
      <alignment vertical="center"/>
    </xf>
    <xf numFmtId="0" fontId="40" fillId="0" borderId="0" xfId="0" applyFont="1" applyBorder="1" applyAlignment="1" applyProtection="1">
      <alignment horizontal="left"/>
      <protection hidden="1"/>
    </xf>
    <xf numFmtId="0" fontId="40" fillId="0" borderId="0" xfId="0" applyFont="1" applyBorder="1" applyAlignment="1" applyProtection="1">
      <alignment horizontal="left" vertical="top"/>
      <protection hidden="1"/>
    </xf>
    <xf numFmtId="1" fontId="22" fillId="0" borderId="0" xfId="0" applyNumberFormat="1" applyFont="1" applyFill="1" applyBorder="1" applyAlignment="1" applyProtection="1">
      <alignment horizontal="center" vertical="center"/>
      <protection hidden="1"/>
    </xf>
    <xf numFmtId="49" fontId="19" fillId="3" borderId="0" xfId="0" applyNumberFormat="1" applyFont="1" applyFill="1" applyBorder="1" applyAlignment="1" applyProtection="1">
      <alignment horizontal="center"/>
    </xf>
    <xf numFmtId="1" fontId="22" fillId="0" borderId="0" xfId="0" applyNumberFormat="1" applyFont="1" applyFill="1" applyBorder="1" applyAlignment="1" applyProtection="1">
      <alignment horizontal="center" vertical="center"/>
    </xf>
    <xf numFmtId="9" fontId="23" fillId="31" borderId="66" xfId="124" applyFont="1" applyFill="1" applyBorder="1" applyAlignment="1" applyProtection="1">
      <alignment horizontal="center" vertical="center"/>
      <protection hidden="1"/>
    </xf>
    <xf numFmtId="0" fontId="32" fillId="4" borderId="16" xfId="0" applyFont="1" applyFill="1" applyBorder="1" applyAlignment="1" applyProtection="1">
      <alignment horizontal="center" vertical="center" wrapText="1"/>
    </xf>
    <xf numFmtId="0" fontId="32" fillId="4" borderId="23" xfId="0" applyFont="1" applyFill="1" applyBorder="1" applyAlignment="1" applyProtection="1">
      <alignment horizontal="center" vertical="center" wrapText="1"/>
    </xf>
    <xf numFmtId="0" fontId="32" fillId="4" borderId="26" xfId="0" applyFont="1" applyFill="1" applyBorder="1" applyAlignment="1" applyProtection="1">
      <alignment horizontal="center" vertical="center" wrapText="1"/>
    </xf>
    <xf numFmtId="17" fontId="3" fillId="0" borderId="0" xfId="0" applyNumberFormat="1" applyFont="1" applyFill="1"/>
    <xf numFmtId="9" fontId="3" fillId="0" borderId="0" xfId="124" applyFont="1" applyFill="1"/>
    <xf numFmtId="0" fontId="71" fillId="0" borderId="0" xfId="5" applyFont="1" applyFill="1" applyBorder="1" applyAlignment="1" applyProtection="1">
      <alignment horizontal="left" vertical="center"/>
      <protection hidden="1"/>
    </xf>
    <xf numFmtId="0" fontId="40" fillId="0" borderId="0" xfId="0" applyFont="1" applyBorder="1" applyAlignment="1" applyProtection="1">
      <alignment horizontal="left" vertical="top"/>
      <protection hidden="1"/>
    </xf>
    <xf numFmtId="0" fontId="0" fillId="4" borderId="0" xfId="0" applyFill="1" applyBorder="1" applyAlignment="1">
      <alignment horizontal="left" vertical="center"/>
    </xf>
    <xf numFmtId="0" fontId="29" fillId="4" borderId="0" xfId="0" applyFont="1" applyFill="1" applyBorder="1" applyAlignment="1">
      <alignment horizontal="center" vertical="center"/>
    </xf>
    <xf numFmtId="0" fontId="29" fillId="4" borderId="0" xfId="0" applyFont="1" applyFill="1" applyBorder="1" applyAlignment="1">
      <alignment vertical="center"/>
    </xf>
    <xf numFmtId="0" fontId="0" fillId="0" borderId="0" xfId="0" applyBorder="1" applyAlignment="1">
      <alignment horizontal="left" vertical="center" wrapText="1"/>
    </xf>
    <xf numFmtId="0" fontId="0" fillId="0" borderId="71" xfId="0" applyBorder="1" applyAlignment="1">
      <alignment horizontal="left" vertical="center" wrapText="1"/>
    </xf>
    <xf numFmtId="0" fontId="104" fillId="4" borderId="0" xfId="0" applyFont="1" applyFill="1" applyBorder="1"/>
    <xf numFmtId="0" fontId="29" fillId="4" borderId="3" xfId="0" applyFont="1" applyFill="1" applyBorder="1" applyAlignment="1">
      <alignment horizontal="center" vertical="center"/>
    </xf>
    <xf numFmtId="0" fontId="29" fillId="4" borderId="3" xfId="0" applyFont="1" applyFill="1" applyBorder="1" applyAlignment="1">
      <alignment vertical="center"/>
    </xf>
    <xf numFmtId="0" fontId="29" fillId="4" borderId="3" xfId="0" applyFont="1" applyFill="1" applyBorder="1" applyAlignment="1">
      <alignment horizontal="center"/>
    </xf>
    <xf numFmtId="0" fontId="29" fillId="4" borderId="3" xfId="0" applyFont="1" applyFill="1" applyBorder="1"/>
    <xf numFmtId="0" fontId="0" fillId="0" borderId="2" xfId="0" applyBorder="1" applyAlignment="1">
      <alignment horizontal="left" vertical="center" wrapText="1"/>
    </xf>
    <xf numFmtId="0" fontId="75" fillId="4" borderId="1" xfId="0" applyFont="1" applyFill="1" applyBorder="1"/>
    <xf numFmtId="0" fontId="75" fillId="4" borderId="72" xfId="0" applyFont="1" applyFill="1" applyBorder="1"/>
    <xf numFmtId="0" fontId="74" fillId="4" borderId="1" xfId="0" applyFont="1" applyFill="1" applyBorder="1" applyAlignment="1" applyProtection="1">
      <alignment horizontal="left" vertical="center"/>
    </xf>
    <xf numFmtId="0" fontId="74" fillId="4" borderId="72" xfId="0" applyFont="1" applyFill="1" applyBorder="1" applyAlignment="1" applyProtection="1">
      <alignment horizontal="left" vertical="center"/>
    </xf>
    <xf numFmtId="0" fontId="74" fillId="4" borderId="2" xfId="0" applyFont="1" applyFill="1" applyBorder="1" applyAlignment="1" applyProtection="1">
      <alignment horizontal="left" vertical="center"/>
    </xf>
    <xf numFmtId="0" fontId="74" fillId="4" borderId="24" xfId="0" applyFont="1" applyFill="1" applyBorder="1" applyAlignment="1" applyProtection="1">
      <alignment horizontal="left" vertical="center"/>
    </xf>
    <xf numFmtId="0" fontId="75" fillId="4" borderId="2" xfId="0" applyFont="1" applyFill="1" applyBorder="1"/>
    <xf numFmtId="0" fontId="75" fillId="4" borderId="24" xfId="0" applyFont="1" applyFill="1" applyBorder="1"/>
    <xf numFmtId="0" fontId="42" fillId="4" borderId="66" xfId="0" applyFont="1" applyFill="1" applyBorder="1" applyAlignment="1" applyProtection="1">
      <alignment horizontal="left" vertical="center"/>
      <protection hidden="1"/>
    </xf>
    <xf numFmtId="9" fontId="47" fillId="33" borderId="66" xfId="124" applyFont="1" applyFill="1" applyBorder="1" applyAlignment="1" applyProtection="1">
      <alignment horizontal="center" vertical="center"/>
    </xf>
    <xf numFmtId="0" fontId="47" fillId="33" borderId="65" xfId="0" applyFont="1" applyFill="1" applyBorder="1" applyAlignment="1" applyProtection="1">
      <alignment horizontal="center" vertical="center"/>
      <protection locked="0" hidden="1"/>
    </xf>
    <xf numFmtId="0" fontId="42" fillId="0" borderId="3" xfId="0" applyFont="1" applyBorder="1"/>
    <xf numFmtId="0" fontId="103" fillId="0" borderId="0" xfId="0" applyFont="1"/>
    <xf numFmtId="1" fontId="42" fillId="0" borderId="0" xfId="0" applyNumberFormat="1" applyFont="1" applyProtection="1">
      <protection hidden="1"/>
    </xf>
    <xf numFmtId="1" fontId="97" fillId="8" borderId="93" xfId="0" applyNumberFormat="1" applyFont="1" applyFill="1" applyBorder="1" applyAlignment="1" applyProtection="1">
      <alignment horizontal="center" vertical="center"/>
      <protection hidden="1"/>
    </xf>
    <xf numFmtId="1" fontId="97" fillId="8" borderId="78" xfId="0" applyNumberFormat="1" applyFont="1" applyFill="1" applyBorder="1" applyAlignment="1" applyProtection="1">
      <alignment horizontal="center" vertical="center"/>
      <protection hidden="1"/>
    </xf>
    <xf numFmtId="1" fontId="97" fillId="8" borderId="94" xfId="0" applyNumberFormat="1" applyFont="1" applyFill="1" applyBorder="1" applyAlignment="1" applyProtection="1">
      <alignment horizontal="center" vertical="center"/>
      <protection hidden="1"/>
    </xf>
    <xf numFmtId="1" fontId="55" fillId="8" borderId="85" xfId="0" applyNumberFormat="1" applyFont="1" applyFill="1" applyBorder="1" applyAlignment="1" applyProtection="1">
      <alignment horizontal="center" vertical="center"/>
      <protection hidden="1"/>
    </xf>
    <xf numFmtId="0" fontId="108" fillId="0" borderId="0" xfId="0" applyFont="1" applyBorder="1" applyAlignment="1" applyProtection="1">
      <alignment horizontal="center" vertical="center"/>
    </xf>
    <xf numFmtId="0" fontId="109" fillId="0" borderId="0" xfId="0" applyFont="1" applyBorder="1" applyAlignment="1" applyProtection="1">
      <alignment horizontal="center" vertical="center"/>
    </xf>
    <xf numFmtId="0" fontId="23" fillId="0" borderId="0" xfId="0" applyFont="1" applyBorder="1" applyAlignment="1" applyProtection="1">
      <alignment horizontal="center" vertical="center"/>
    </xf>
    <xf numFmtId="9" fontId="0" fillId="0" borderId="2" xfId="0" applyNumberFormat="1" applyBorder="1"/>
    <xf numFmtId="4" fontId="23" fillId="33" borderId="66" xfId="0" applyNumberFormat="1" applyFont="1" applyFill="1" applyBorder="1" applyAlignment="1" applyProtection="1">
      <alignment horizontal="center" vertical="center"/>
      <protection hidden="1"/>
    </xf>
    <xf numFmtId="0" fontId="86" fillId="0" borderId="0" xfId="0" applyFont="1" applyProtection="1">
      <protection hidden="1"/>
    </xf>
    <xf numFmtId="0" fontId="27" fillId="7" borderId="62" xfId="0" applyFont="1" applyFill="1" applyBorder="1" applyAlignment="1" applyProtection="1">
      <alignment horizontal="center" vertical="center" wrapText="1"/>
      <protection hidden="1"/>
    </xf>
    <xf numFmtId="0" fontId="94" fillId="0" borderId="0" xfId="5" applyFont="1" applyFill="1" applyBorder="1" applyAlignment="1" applyProtection="1">
      <alignment horizontal="left" vertical="top" wrapText="1"/>
      <protection hidden="1"/>
    </xf>
    <xf numFmtId="9" fontId="77" fillId="0" borderId="68" xfId="124" applyFont="1" applyFill="1" applyBorder="1" applyAlignment="1" applyProtection="1">
      <alignment horizontal="center" vertical="center"/>
      <protection locked="0"/>
    </xf>
    <xf numFmtId="0" fontId="13" fillId="0" borderId="44" xfId="0" applyFont="1" applyFill="1" applyBorder="1" applyAlignment="1">
      <alignment horizontal="center" vertical="center"/>
    </xf>
    <xf numFmtId="0" fontId="78" fillId="0" borderId="0" xfId="0" applyFont="1" applyFill="1" applyAlignment="1" applyProtection="1">
      <alignment vertical="center"/>
    </xf>
    <xf numFmtId="0" fontId="40" fillId="0" borderId="74" xfId="0" applyFont="1" applyBorder="1" applyAlignment="1" applyProtection="1">
      <alignment horizontal="left" vertical="center" wrapText="1"/>
      <protection hidden="1"/>
    </xf>
    <xf numFmtId="0" fontId="40" fillId="0" borderId="0" xfId="0" applyFont="1" applyBorder="1" applyAlignment="1" applyProtection="1">
      <alignment horizontal="left" vertical="center" wrapText="1"/>
      <protection hidden="1"/>
    </xf>
    <xf numFmtId="1" fontId="96" fillId="4" borderId="89" xfId="0" applyNumberFormat="1" applyFont="1" applyFill="1" applyBorder="1" applyAlignment="1" applyProtection="1">
      <alignment horizontal="center" vertical="center"/>
      <protection hidden="1"/>
    </xf>
    <xf numFmtId="1" fontId="96" fillId="4" borderId="34" xfId="0" applyNumberFormat="1" applyFont="1" applyFill="1" applyBorder="1" applyAlignment="1" applyProtection="1">
      <alignment horizontal="center" vertical="center"/>
      <protection hidden="1"/>
    </xf>
    <xf numFmtId="1" fontId="49" fillId="8" borderId="44" xfId="0" applyNumberFormat="1" applyFont="1" applyFill="1" applyBorder="1" applyAlignment="1" applyProtection="1">
      <alignment horizontal="center" vertical="center" wrapText="1"/>
      <protection hidden="1"/>
    </xf>
    <xf numFmtId="1" fontId="49" fillId="8" borderId="9" xfId="0" applyNumberFormat="1" applyFont="1" applyFill="1" applyBorder="1" applyAlignment="1" applyProtection="1">
      <alignment horizontal="center" vertical="center" wrapText="1"/>
      <protection hidden="1"/>
    </xf>
    <xf numFmtId="9" fontId="42" fillId="28" borderId="0" xfId="124" applyFont="1" applyFill="1" applyBorder="1" applyAlignment="1" applyProtection="1">
      <alignment horizontal="center" vertical="center"/>
      <protection hidden="1"/>
    </xf>
    <xf numFmtId="9" fontId="42" fillId="28" borderId="65" xfId="124" applyFont="1" applyFill="1" applyBorder="1" applyAlignment="1" applyProtection="1">
      <alignment horizontal="center" vertical="center"/>
      <protection hidden="1"/>
    </xf>
    <xf numFmtId="1" fontId="49" fillId="4" borderId="44" xfId="0" applyNumberFormat="1" applyFont="1" applyFill="1" applyBorder="1" applyAlignment="1" applyProtection="1">
      <alignment horizontal="center" vertical="center" wrapText="1"/>
      <protection hidden="1"/>
    </xf>
    <xf numFmtId="1" fontId="49" fillId="4" borderId="9" xfId="0" applyNumberFormat="1" applyFont="1" applyFill="1" applyBorder="1" applyAlignment="1" applyProtection="1">
      <alignment horizontal="center" vertical="center" wrapText="1"/>
      <protection hidden="1"/>
    </xf>
    <xf numFmtId="0" fontId="40" fillId="0" borderId="0" xfId="0" applyFont="1" applyFill="1" applyAlignment="1" applyProtection="1">
      <alignment horizontal="left" wrapText="1"/>
      <protection hidden="1"/>
    </xf>
    <xf numFmtId="0" fontId="71" fillId="0" borderId="0" xfId="5" applyFont="1" applyFill="1" applyBorder="1" applyAlignment="1" applyProtection="1">
      <alignment horizontal="left" vertical="center"/>
      <protection hidden="1"/>
    </xf>
    <xf numFmtId="0" fontId="57" fillId="28" borderId="62" xfId="0" applyFont="1" applyFill="1" applyBorder="1" applyAlignment="1" applyProtection="1">
      <alignment horizontal="right" vertical="center"/>
      <protection locked="0" hidden="1"/>
    </xf>
    <xf numFmtId="0" fontId="57" fillId="28" borderId="63" xfId="0" applyFont="1" applyFill="1" applyBorder="1" applyAlignment="1" applyProtection="1">
      <alignment horizontal="right" vertical="center"/>
      <protection locked="0" hidden="1"/>
    </xf>
    <xf numFmtId="0" fontId="57" fillId="28" borderId="0" xfId="0" applyFont="1" applyFill="1" applyBorder="1" applyAlignment="1" applyProtection="1">
      <alignment horizontal="center" vertical="center"/>
      <protection locked="0" hidden="1"/>
    </xf>
    <xf numFmtId="0" fontId="57" fillId="28" borderId="65" xfId="0" applyFont="1" applyFill="1" applyBorder="1" applyAlignment="1" applyProtection="1">
      <alignment horizontal="center" vertical="center"/>
      <protection locked="0" hidden="1"/>
    </xf>
    <xf numFmtId="1" fontId="49" fillId="28" borderId="44" xfId="0" applyNumberFormat="1" applyFont="1" applyFill="1" applyBorder="1" applyAlignment="1" applyProtection="1">
      <alignment horizontal="center" vertical="center" wrapText="1"/>
      <protection hidden="1"/>
    </xf>
    <xf numFmtId="1" fontId="49" fillId="28" borderId="9" xfId="0" applyNumberFormat="1" applyFont="1" applyFill="1" applyBorder="1" applyAlignment="1" applyProtection="1">
      <alignment horizontal="center" vertical="center" wrapText="1"/>
      <protection hidden="1"/>
    </xf>
    <xf numFmtId="0" fontId="61" fillId="28" borderId="0" xfId="0" applyFont="1" applyFill="1" applyBorder="1" applyAlignment="1" applyProtection="1">
      <alignment horizontal="center" vertical="center"/>
      <protection locked="0"/>
    </xf>
    <xf numFmtId="0" fontId="61" fillId="28" borderId="65" xfId="0" applyFont="1" applyFill="1" applyBorder="1" applyAlignment="1" applyProtection="1">
      <alignment horizontal="center" vertical="center"/>
      <protection locked="0"/>
    </xf>
    <xf numFmtId="0" fontId="106" fillId="28" borderId="62" xfId="0" applyFont="1" applyFill="1" applyBorder="1" applyAlignment="1" applyProtection="1">
      <alignment horizontal="right" vertical="center"/>
      <protection locked="0" hidden="1"/>
    </xf>
    <xf numFmtId="0" fontId="106" fillId="28" borderId="63" xfId="0" applyFont="1" applyFill="1" applyBorder="1" applyAlignment="1" applyProtection="1">
      <alignment horizontal="right" vertical="center"/>
      <protection locked="0" hidden="1"/>
    </xf>
    <xf numFmtId="9" fontId="23" fillId="30" borderId="76" xfId="124" applyFont="1" applyFill="1" applyBorder="1" applyAlignment="1" applyProtection="1">
      <alignment horizontal="center" vertical="center"/>
      <protection hidden="1"/>
    </xf>
    <xf numFmtId="9" fontId="23" fillId="30" borderId="65" xfId="124" applyFont="1" applyFill="1" applyBorder="1" applyAlignment="1" applyProtection="1">
      <alignment horizontal="center" vertical="center"/>
      <protection hidden="1"/>
    </xf>
    <xf numFmtId="0" fontId="62" fillId="7" borderId="0" xfId="0" applyFont="1" applyFill="1" applyBorder="1" applyAlignment="1" applyProtection="1">
      <alignment horizontal="left" vertical="center"/>
      <protection hidden="1"/>
    </xf>
    <xf numFmtId="0" fontId="60" fillId="30" borderId="62" xfId="0" applyFont="1" applyFill="1" applyBorder="1" applyAlignment="1" applyProtection="1">
      <alignment horizontal="right" vertical="center"/>
      <protection locked="0"/>
    </xf>
    <xf numFmtId="0" fontId="60" fillId="30" borderId="63" xfId="0" applyFont="1" applyFill="1" applyBorder="1" applyAlignment="1" applyProtection="1">
      <alignment horizontal="right" vertical="center"/>
      <protection locked="0"/>
    </xf>
    <xf numFmtId="0" fontId="60" fillId="7" borderId="0" xfId="0" applyFont="1" applyFill="1" applyBorder="1" applyAlignment="1" applyProtection="1">
      <alignment horizontal="left" vertical="center" wrapText="1"/>
      <protection hidden="1"/>
    </xf>
    <xf numFmtId="9" fontId="42" fillId="30" borderId="0" xfId="124" applyFont="1" applyFill="1" applyBorder="1" applyAlignment="1" applyProtection="1">
      <alignment horizontal="center" vertical="center"/>
      <protection hidden="1"/>
    </xf>
    <xf numFmtId="9" fontId="42" fillId="30" borderId="65" xfId="124" applyFont="1" applyFill="1" applyBorder="1" applyAlignment="1" applyProtection="1">
      <alignment horizontal="center" vertical="center"/>
      <protection hidden="1"/>
    </xf>
    <xf numFmtId="0" fontId="60" fillId="30" borderId="0" xfId="0" applyFont="1" applyFill="1" applyBorder="1" applyAlignment="1" applyProtection="1">
      <alignment horizontal="center" vertical="center"/>
      <protection locked="0" hidden="1"/>
    </xf>
    <xf numFmtId="0" fontId="60" fillId="30" borderId="65" xfId="0" applyFont="1" applyFill="1" applyBorder="1" applyAlignment="1" applyProtection="1">
      <alignment horizontal="center" vertical="center"/>
      <protection locked="0" hidden="1"/>
    </xf>
    <xf numFmtId="0" fontId="71" fillId="4" borderId="0" xfId="5" applyFont="1" applyFill="1" applyBorder="1" applyAlignment="1" applyProtection="1">
      <alignment horizontal="right" vertical="center"/>
    </xf>
    <xf numFmtId="0" fontId="68" fillId="0" borderId="0" xfId="0" applyFont="1" applyFill="1" applyBorder="1" applyAlignment="1" applyProtection="1">
      <alignment horizontal="left" vertical="center" wrapText="1"/>
    </xf>
    <xf numFmtId="0" fontId="71" fillId="4" borderId="2" xfId="5" applyFont="1" applyFill="1" applyBorder="1" applyAlignment="1" applyProtection="1">
      <alignment horizontal="left" vertical="center"/>
    </xf>
    <xf numFmtId="0" fontId="40" fillId="0" borderId="0" xfId="0" applyFont="1" applyBorder="1" applyAlignment="1" applyProtection="1">
      <alignment horizontal="left"/>
      <protection hidden="1"/>
    </xf>
    <xf numFmtId="0" fontId="27" fillId="33" borderId="62" xfId="0" applyFont="1" applyFill="1" applyBorder="1" applyAlignment="1" applyProtection="1">
      <alignment horizontal="right" vertical="center"/>
      <protection locked="0"/>
    </xf>
    <xf numFmtId="0" fontId="40" fillId="0" borderId="0" xfId="0" applyFont="1" applyBorder="1" applyAlignment="1" applyProtection="1">
      <alignment horizontal="left" vertical="top"/>
      <protection hidden="1"/>
    </xf>
    <xf numFmtId="0" fontId="40" fillId="0" borderId="0" xfId="0" applyFont="1" applyBorder="1" applyAlignment="1" applyProtection="1">
      <alignment horizontal="left" vertical="top" wrapText="1"/>
      <protection hidden="1"/>
    </xf>
    <xf numFmtId="0" fontId="42" fillId="4" borderId="0" xfId="0" applyFont="1" applyFill="1" applyAlignment="1" applyProtection="1">
      <alignment horizontal="center" vertical="center"/>
      <protection hidden="1"/>
    </xf>
    <xf numFmtId="0" fontId="0" fillId="0" borderId="69" xfId="0" applyFont="1" applyBorder="1" applyAlignment="1" applyProtection="1">
      <alignment horizontal="left"/>
      <protection hidden="1"/>
    </xf>
    <xf numFmtId="0" fontId="0" fillId="0" borderId="70" xfId="0" applyFont="1" applyBorder="1" applyAlignment="1" applyProtection="1">
      <alignment horizontal="left"/>
      <protection hidden="1"/>
    </xf>
    <xf numFmtId="0" fontId="40" fillId="0" borderId="69" xfId="0" applyFont="1" applyBorder="1" applyAlignment="1" applyProtection="1">
      <alignment horizontal="left"/>
      <protection hidden="1"/>
    </xf>
    <xf numFmtId="0" fontId="40" fillId="0" borderId="70" xfId="0" applyFont="1" applyBorder="1" applyAlignment="1" applyProtection="1">
      <alignment horizontal="left"/>
      <protection hidden="1"/>
    </xf>
    <xf numFmtId="0" fontId="63" fillId="7" borderId="0" xfId="0" applyFont="1" applyFill="1" applyBorder="1" applyAlignment="1" applyProtection="1">
      <alignment horizontal="left" vertical="center" wrapText="1"/>
      <protection hidden="1"/>
    </xf>
    <xf numFmtId="0" fontId="40" fillId="0" borderId="69" xfId="0" applyFont="1" applyBorder="1" applyAlignment="1" applyProtection="1">
      <alignment horizontal="left" wrapText="1"/>
      <protection hidden="1"/>
    </xf>
    <xf numFmtId="0" fontId="40" fillId="0" borderId="70" xfId="0" applyFont="1" applyBorder="1" applyAlignment="1" applyProtection="1">
      <alignment horizontal="left" wrapText="1"/>
      <protection hidden="1"/>
    </xf>
    <xf numFmtId="0" fontId="0" fillId="0" borderId="69" xfId="0" applyFont="1" applyBorder="1" applyAlignment="1" applyProtection="1">
      <alignment horizontal="left" wrapText="1"/>
      <protection hidden="1"/>
    </xf>
    <xf numFmtId="0" fontId="0" fillId="0" borderId="70" xfId="0" applyFont="1" applyBorder="1" applyAlignment="1" applyProtection="1">
      <alignment horizontal="left" wrapText="1"/>
      <protection hidden="1"/>
    </xf>
    <xf numFmtId="0" fontId="2" fillId="0" borderId="59" xfId="5" applyBorder="1" applyAlignment="1" applyProtection="1">
      <alignment horizontal="left" vertical="center" wrapText="1"/>
      <protection hidden="1"/>
    </xf>
    <xf numFmtId="0" fontId="67" fillId="0" borderId="0" xfId="0" applyFont="1" applyFill="1" applyAlignment="1" applyProtection="1">
      <alignment horizontal="left" wrapText="1"/>
      <protection hidden="1"/>
    </xf>
    <xf numFmtId="0" fontId="86" fillId="0" borderId="69" xfId="0" applyFont="1" applyBorder="1" applyAlignment="1" applyProtection="1">
      <alignment horizontal="center" vertical="center"/>
      <protection hidden="1"/>
    </xf>
    <xf numFmtId="0" fontId="86" fillId="0" borderId="70" xfId="0" applyFont="1" applyBorder="1" applyAlignment="1" applyProtection="1">
      <alignment horizontal="center" vertical="center"/>
      <protection hidden="1"/>
    </xf>
    <xf numFmtId="0" fontId="42" fillId="4" borderId="1" xfId="0" applyFont="1" applyFill="1" applyBorder="1" applyAlignment="1">
      <alignment horizontal="left" vertical="center" wrapText="1"/>
    </xf>
    <xf numFmtId="0" fontId="42" fillId="4" borderId="1" xfId="0" applyFont="1" applyFill="1" applyBorder="1" applyAlignment="1">
      <alignment horizontal="left" vertical="center"/>
    </xf>
    <xf numFmtId="0" fontId="42" fillId="4" borderId="72" xfId="0" applyFont="1" applyFill="1" applyBorder="1" applyAlignment="1">
      <alignment horizontal="left" vertical="center"/>
    </xf>
    <xf numFmtId="0" fontId="23" fillId="4" borderId="0" xfId="0" applyFont="1" applyFill="1" applyBorder="1" applyAlignment="1">
      <alignment horizontal="left" vertical="center" wrapText="1"/>
    </xf>
    <xf numFmtId="0" fontId="23" fillId="4" borderId="2" xfId="0" applyFont="1" applyFill="1" applyBorder="1" applyAlignment="1">
      <alignment horizontal="left" vertical="center" wrapText="1"/>
    </xf>
    <xf numFmtId="0" fontId="80" fillId="4" borderId="2" xfId="5" applyFont="1" applyFill="1" applyBorder="1" applyAlignment="1" applyProtection="1">
      <alignment horizontal="right" vertical="center"/>
    </xf>
    <xf numFmtId="0" fontId="42" fillId="4" borderId="1" xfId="0" applyFont="1" applyFill="1" applyBorder="1" applyAlignment="1">
      <alignment horizontal="left" wrapText="1"/>
    </xf>
    <xf numFmtId="0" fontId="42" fillId="4" borderId="0" xfId="0" applyFont="1" applyFill="1" applyBorder="1" applyAlignment="1">
      <alignment horizontal="left" wrapText="1"/>
    </xf>
    <xf numFmtId="0" fontId="37" fillId="0" borderId="33" xfId="0" applyFont="1" applyBorder="1" applyAlignment="1" applyProtection="1">
      <alignment horizontal="center" vertical="center"/>
    </xf>
    <xf numFmtId="0" fontId="37" fillId="0" borderId="34" xfId="0" applyFont="1" applyBorder="1" applyAlignment="1" applyProtection="1">
      <alignment horizontal="center" vertical="center"/>
    </xf>
    <xf numFmtId="0" fontId="33" fillId="10" borderId="44" xfId="0" applyFont="1" applyFill="1" applyBorder="1" applyAlignment="1" applyProtection="1">
      <alignment horizontal="center" vertical="center" wrapText="1"/>
    </xf>
    <xf numFmtId="0" fontId="33" fillId="10" borderId="9" xfId="0" applyFont="1" applyFill="1" applyBorder="1" applyAlignment="1" applyProtection="1">
      <alignment horizontal="center" vertical="center" wrapText="1"/>
    </xf>
    <xf numFmtId="0" fontId="33" fillId="7" borderId="44" xfId="0" applyFont="1" applyFill="1" applyBorder="1" applyAlignment="1" applyProtection="1">
      <alignment horizontal="center" vertical="center" wrapText="1"/>
    </xf>
    <xf numFmtId="0" fontId="33" fillId="7" borderId="9" xfId="0" applyFont="1" applyFill="1" applyBorder="1" applyAlignment="1" applyProtection="1">
      <alignment horizontal="center" vertical="center" wrapText="1"/>
    </xf>
    <xf numFmtId="0" fontId="33" fillId="0" borderId="3" xfId="0" applyFont="1" applyBorder="1" applyAlignment="1" applyProtection="1">
      <alignment horizontal="center" vertical="center" wrapText="1"/>
    </xf>
    <xf numFmtId="0" fontId="59" fillId="0" borderId="32" xfId="0" applyFont="1" applyBorder="1" applyAlignment="1" applyProtection="1">
      <alignment horizontal="center" vertical="center" wrapText="1"/>
    </xf>
    <xf numFmtId="0" fontId="59" fillId="0" borderId="45" xfId="0" applyFont="1" applyBorder="1" applyAlignment="1" applyProtection="1">
      <alignment horizontal="center" vertical="center" wrapText="1"/>
    </xf>
    <xf numFmtId="0" fontId="59" fillId="0" borderId="41" xfId="0" applyFont="1" applyBorder="1" applyAlignment="1" applyProtection="1">
      <alignment horizontal="center" vertical="center" wrapText="1"/>
    </xf>
    <xf numFmtId="0" fontId="59" fillId="0" borderId="10" xfId="0" applyFont="1" applyBorder="1" applyAlignment="1" applyProtection="1">
      <alignment horizontal="center" vertical="center"/>
    </xf>
    <xf numFmtId="0" fontId="59" fillId="0" borderId="4" xfId="0" applyFont="1" applyBorder="1" applyAlignment="1" applyProtection="1">
      <alignment horizontal="center" vertical="center"/>
    </xf>
    <xf numFmtId="0" fontId="59" fillId="0" borderId="51" xfId="0" applyFont="1" applyBorder="1" applyAlignment="1" applyProtection="1">
      <alignment horizontal="center" vertical="center"/>
    </xf>
    <xf numFmtId="0" fontId="58" fillId="0" borderId="8" xfId="0" applyFont="1" applyBorder="1" applyAlignment="1" applyProtection="1">
      <alignment horizontal="center" vertical="center" wrapText="1"/>
    </xf>
    <xf numFmtId="0" fontId="58" fillId="0" borderId="15" xfId="0" applyFont="1" applyBorder="1" applyAlignment="1" applyProtection="1">
      <alignment horizontal="center" vertical="center" wrapText="1"/>
    </xf>
    <xf numFmtId="0" fontId="58" fillId="0" borderId="6" xfId="0" applyFont="1" applyBorder="1" applyAlignment="1" applyProtection="1">
      <alignment horizontal="center" vertical="center" wrapText="1"/>
    </xf>
    <xf numFmtId="0" fontId="58" fillId="0" borderId="21" xfId="0" applyFont="1" applyBorder="1" applyAlignment="1" applyProtection="1">
      <alignment horizontal="center" vertical="center" wrapText="1"/>
    </xf>
    <xf numFmtId="0" fontId="58" fillId="0" borderId="3" xfId="0" applyFont="1" applyBorder="1" applyAlignment="1" applyProtection="1">
      <alignment horizontal="center" vertical="center" wrapText="1"/>
    </xf>
    <xf numFmtId="0" fontId="58" fillId="0" borderId="20" xfId="0" applyFont="1" applyBorder="1" applyAlignment="1" applyProtection="1">
      <alignment horizontal="center" vertical="center" wrapText="1"/>
    </xf>
    <xf numFmtId="0" fontId="58" fillId="0" borderId="3" xfId="0" applyFont="1" applyBorder="1" applyAlignment="1" applyProtection="1">
      <alignment horizontal="center" vertical="center"/>
    </xf>
    <xf numFmtId="0" fontId="58" fillId="0" borderId="44" xfId="0" applyFont="1" applyBorder="1" applyAlignment="1" applyProtection="1">
      <alignment horizontal="center" vertical="center"/>
    </xf>
    <xf numFmtId="0" fontId="58" fillId="0" borderId="53" xfId="0" applyFont="1" applyBorder="1" applyAlignment="1" applyProtection="1">
      <alignment horizontal="center" vertical="center" wrapText="1"/>
    </xf>
    <xf numFmtId="0" fontId="58" fillId="0" borderId="54" xfId="0" applyFont="1" applyBorder="1" applyAlignment="1" applyProtection="1">
      <alignment horizontal="center" vertical="center" wrapText="1"/>
    </xf>
    <xf numFmtId="0" fontId="72" fillId="4" borderId="0" xfId="0" applyFont="1" applyFill="1" applyBorder="1" applyAlignment="1" applyProtection="1">
      <alignment horizontal="center"/>
    </xf>
    <xf numFmtId="0" fontId="42" fillId="0" borderId="0" xfId="0" applyFont="1" applyBorder="1" applyAlignment="1">
      <alignment horizontal="left" vertical="center" wrapText="1"/>
    </xf>
    <xf numFmtId="0" fontId="71" fillId="4" borderId="2" xfId="5" applyFont="1" applyFill="1" applyBorder="1" applyAlignment="1" applyProtection="1">
      <alignment horizontal="right" vertical="center"/>
    </xf>
    <xf numFmtId="0" fontId="68" fillId="0" borderId="1" xfId="0" applyFont="1" applyFill="1" applyBorder="1" applyAlignment="1" applyProtection="1">
      <alignment horizontal="left" vertical="center" wrapText="1"/>
    </xf>
    <xf numFmtId="0" fontId="68" fillId="0" borderId="2" xfId="0" applyFont="1" applyFill="1" applyBorder="1" applyAlignment="1" applyProtection="1">
      <alignment horizontal="left" vertical="center" wrapText="1"/>
    </xf>
    <xf numFmtId="0" fontId="42" fillId="0" borderId="73" xfId="0" applyFont="1" applyBorder="1" applyAlignment="1">
      <alignment horizontal="center" vertical="center" wrapText="1"/>
    </xf>
    <xf numFmtId="0" fontId="42" fillId="0" borderId="72" xfId="0" applyFont="1" applyBorder="1" applyAlignment="1">
      <alignment horizontal="center" vertical="center" wrapText="1"/>
    </xf>
    <xf numFmtId="0" fontId="71" fillId="4" borderId="1" xfId="5" applyFont="1" applyFill="1" applyBorder="1" applyAlignment="1" applyProtection="1">
      <alignment horizontal="right" vertical="center"/>
    </xf>
    <xf numFmtId="0" fontId="42" fillId="0" borderId="73" xfId="0" applyFont="1" applyBorder="1" applyAlignment="1">
      <alignment horizontal="left" vertical="center" wrapText="1"/>
    </xf>
    <xf numFmtId="0" fontId="42" fillId="0" borderId="1" xfId="0" applyFont="1" applyBorder="1" applyAlignment="1">
      <alignment horizontal="left" vertical="center" wrapText="1"/>
    </xf>
    <xf numFmtId="0" fontId="42" fillId="0" borderId="72" xfId="0" applyFont="1" applyBorder="1" applyAlignment="1">
      <alignment horizontal="left" vertical="center" wrapText="1"/>
    </xf>
    <xf numFmtId="0" fontId="42" fillId="0" borderId="2" xfId="0" applyFont="1" applyBorder="1" applyAlignment="1">
      <alignment horizontal="left" vertical="center" wrapText="1"/>
    </xf>
    <xf numFmtId="0" fontId="42" fillId="0" borderId="0" xfId="0" applyFont="1" applyBorder="1" applyAlignment="1">
      <alignment horizontal="left" vertical="top" wrapText="1"/>
    </xf>
    <xf numFmtId="0" fontId="68" fillId="0" borderId="1" xfId="0" applyFont="1" applyFill="1" applyBorder="1" applyAlignment="1" applyProtection="1">
      <alignment horizontal="left" wrapText="1"/>
    </xf>
    <xf numFmtId="0" fontId="68" fillId="0" borderId="72" xfId="0" applyFont="1" applyFill="1" applyBorder="1" applyAlignment="1" applyProtection="1">
      <alignment horizontal="left" wrapText="1"/>
    </xf>
    <xf numFmtId="0" fontId="0" fillId="0" borderId="0" xfId="0" applyBorder="1" applyAlignment="1">
      <alignment horizontal="left" wrapText="1"/>
    </xf>
    <xf numFmtId="0" fontId="0" fillId="0" borderId="71" xfId="0" applyBorder="1" applyAlignment="1">
      <alignment horizontal="left" wrapText="1"/>
    </xf>
    <xf numFmtId="0" fontId="29" fillId="4" borderId="3" xfId="0" applyFont="1" applyFill="1" applyBorder="1" applyAlignment="1">
      <alignment horizontal="center"/>
    </xf>
    <xf numFmtId="0" fontId="0" fillId="0" borderId="1" xfId="0" applyBorder="1" applyAlignment="1">
      <alignment horizontal="left" vertical="center" wrapText="1"/>
    </xf>
    <xf numFmtId="0" fontId="0" fillId="0" borderId="0" xfId="0" applyBorder="1" applyAlignment="1">
      <alignment horizontal="left" vertical="center" wrapText="1"/>
    </xf>
    <xf numFmtId="0" fontId="0" fillId="4" borderId="0" xfId="0" applyFill="1" applyBorder="1" applyAlignment="1">
      <alignment horizontal="left" vertical="center" wrapText="1"/>
    </xf>
    <xf numFmtId="0" fontId="0" fillId="4" borderId="44" xfId="0" applyFill="1" applyBorder="1" applyAlignment="1">
      <alignment horizontal="left"/>
    </xf>
    <xf numFmtId="0" fontId="0" fillId="4" borderId="9" xfId="0" applyFill="1" applyBorder="1" applyAlignment="1">
      <alignment horizontal="left"/>
    </xf>
    <xf numFmtId="0" fontId="0" fillId="4" borderId="44" xfId="0" applyFill="1" applyBorder="1" applyAlignment="1">
      <alignment horizontal="left" vertical="center"/>
    </xf>
    <xf numFmtId="0" fontId="0" fillId="4" borderId="9" xfId="0" applyFill="1" applyBorder="1" applyAlignment="1">
      <alignment horizontal="left" vertical="center"/>
    </xf>
    <xf numFmtId="0" fontId="4" fillId="4" borderId="3" xfId="0" applyFont="1" applyFill="1" applyBorder="1" applyAlignment="1">
      <alignment horizontal="center" vertical="center" wrapText="1"/>
    </xf>
    <xf numFmtId="0" fontId="29" fillId="4" borderId="3" xfId="0" applyFont="1" applyFill="1" applyBorder="1" applyAlignment="1">
      <alignment horizontal="justify" vertical="center" wrapText="1"/>
    </xf>
    <xf numFmtId="0" fontId="29" fillId="4" borderId="3" xfId="0" applyFont="1" applyFill="1" applyBorder="1" applyAlignment="1">
      <alignment horizontal="justify" wrapText="1"/>
    </xf>
    <xf numFmtId="0" fontId="0" fillId="0" borderId="71" xfId="0" applyBorder="1" applyAlignment="1">
      <alignment horizontal="left" vertical="center" wrapText="1"/>
    </xf>
    <xf numFmtId="0" fontId="29" fillId="4" borderId="44" xfId="0" applyFont="1" applyFill="1" applyBorder="1" applyAlignment="1">
      <alignment horizontal="center" wrapText="1"/>
    </xf>
    <xf numFmtId="0" fontId="29" fillId="4" borderId="9" xfId="0" applyFont="1" applyFill="1" applyBorder="1" applyAlignment="1">
      <alignment horizontal="center" wrapText="1"/>
    </xf>
    <xf numFmtId="0" fontId="28" fillId="4" borderId="3" xfId="0" applyFont="1" applyFill="1" applyBorder="1" applyAlignment="1">
      <alignment horizontal="center" vertical="center" wrapText="1"/>
    </xf>
    <xf numFmtId="0" fontId="29" fillId="4" borderId="3" xfId="0" applyFont="1" applyFill="1" applyBorder="1" applyAlignment="1">
      <alignment horizontal="center" vertical="center"/>
    </xf>
  </cellXfs>
  <cellStyles count="138">
    <cellStyle name="-15-1976" xfId="1"/>
    <cellStyle name="Hyperlink 2" xfId="2"/>
    <cellStyle name="Normal 2" xfId="3"/>
    <cellStyle name="Normal 3" xfId="4"/>
    <cellStyle name="Гиперссылка" xfId="5" builtinId="8"/>
    <cellStyle name="Гиперссылка 2" xfId="6"/>
    <cellStyle name="Гипперсылка салатовая" xfId="137"/>
    <cellStyle name="Обычный" xfId="0" builtinId="0"/>
    <cellStyle name="Обычный 10" xfId="7"/>
    <cellStyle name="Обычный 11" xfId="8"/>
    <cellStyle name="Обычный 12" xfId="9"/>
    <cellStyle name="Обычный 13" xfId="10"/>
    <cellStyle name="Обычный 13 2" xfId="11"/>
    <cellStyle name="Обычный 13 3" xfId="12"/>
    <cellStyle name="Обычный 13 4" xfId="13"/>
    <cellStyle name="Обычный 13 5" xfId="14"/>
    <cellStyle name="Обычный 13 6" xfId="15"/>
    <cellStyle name="Обычный 13 7" xfId="16"/>
    <cellStyle name="Обычный 13_Alutech прайс-лист_СВ_розница_17_06_08" xfId="17"/>
    <cellStyle name="Обычный 14" xfId="18"/>
    <cellStyle name="Обычный 14 2" xfId="19"/>
    <cellStyle name="Обычный 14 3" xfId="20"/>
    <cellStyle name="Обычный 14_Alutech прайс-лист_СВ_дилер_17_06_08" xfId="21"/>
    <cellStyle name="Обычный 15" xfId="22"/>
    <cellStyle name="Обычный 15 2" xfId="23"/>
    <cellStyle name="Обычный 15 3" xfId="24"/>
    <cellStyle name="Обычный 15 4" xfId="25"/>
    <cellStyle name="Обычный 15 5" xfId="26"/>
    <cellStyle name="Обычный 15 6" xfId="27"/>
    <cellStyle name="Обычный 15 7" xfId="28"/>
    <cellStyle name="Обычный 15_Alutech прайс-лист_СВ_дилер_11_05_08" xfId="29"/>
    <cellStyle name="Обычный 16" xfId="30"/>
    <cellStyle name="Обычный 16 2" xfId="31"/>
    <cellStyle name="Обычный 16 3" xfId="32"/>
    <cellStyle name="Обычный 16 4" xfId="33"/>
    <cellStyle name="Обычный 16 5" xfId="34"/>
    <cellStyle name="Обычный 16_Alutech прайс-лист_СВ_дилер_11_05_08" xfId="35"/>
    <cellStyle name="Обычный 17" xfId="36"/>
    <cellStyle name="Обычный 17 2" xfId="37"/>
    <cellStyle name="Обычный 17 3" xfId="38"/>
    <cellStyle name="Обычный 17_Alutech прайс-лист_СВ_дилер_11_05_08" xfId="39"/>
    <cellStyle name="Обычный 18" xfId="40"/>
    <cellStyle name="Обычный 19" xfId="41"/>
    <cellStyle name="Обычный 19 2" xfId="42"/>
    <cellStyle name="Обычный 19_Alutech прайс-лист_СВ_дилер_11_05_08" xfId="43"/>
    <cellStyle name="Обычный 2" xfId="44"/>
    <cellStyle name="Обычный 2 10" xfId="45"/>
    <cellStyle name="Обычный 2 10 2" xfId="46"/>
    <cellStyle name="Обычный 2 10_Alutech прайс-лист_СВ_дилер_17_06_08" xfId="47"/>
    <cellStyle name="Обычный 2 11" xfId="48"/>
    <cellStyle name="Обычный 2 2" xfId="49"/>
    <cellStyle name="Обычный 2 3" xfId="50"/>
    <cellStyle name="Обычный 2 4" xfId="51"/>
    <cellStyle name="Обычный 2 4 2" xfId="52"/>
    <cellStyle name="Обычный 2 4 2 2" xfId="53"/>
    <cellStyle name="Обычный 2 4 2 2 2" xfId="54"/>
    <cellStyle name="Обычный 2 4 2 2_Alutech прайс-лист_СВ_дилер_17_06_08" xfId="55"/>
    <cellStyle name="Обычный 2 4 2 3" xfId="56"/>
    <cellStyle name="Обычный 2 4 3" xfId="57"/>
    <cellStyle name="Обычный 2 4 4" xfId="58"/>
    <cellStyle name="Обычный 2 4 5" xfId="59"/>
    <cellStyle name="Обычный 2 4 6" xfId="60"/>
    <cellStyle name="Обычный 2 4 7" xfId="61"/>
    <cellStyle name="Обычный 2 4 7 2" xfId="62"/>
    <cellStyle name="Обычный 2 4_Alutech прайс-лист_СВ_дилер_17_06_08" xfId="63"/>
    <cellStyle name="Обычный 2 5" xfId="64"/>
    <cellStyle name="Обычный 2 6" xfId="65"/>
    <cellStyle name="Обычный 2 6 2" xfId="66"/>
    <cellStyle name="Обычный 2 6 2 2" xfId="67"/>
    <cellStyle name="Обычный 2 6 2 2 2" xfId="68"/>
    <cellStyle name="Обычный 2 6 2 2_Alutech прайс-лист_СВ_дилер_17_06_08" xfId="69"/>
    <cellStyle name="Обычный 2 6 2 3" xfId="70"/>
    <cellStyle name="Обычный 2 6 3" xfId="71"/>
    <cellStyle name="Обычный 2 6 4" xfId="72"/>
    <cellStyle name="Обычный 2 6 5" xfId="73"/>
    <cellStyle name="Обычный 2 6 5 2" xfId="74"/>
    <cellStyle name="Обычный 2 6_Alutech прайс-лист_СВ_дилер_17_06_08" xfId="75"/>
    <cellStyle name="Обычный 2 7" xfId="76"/>
    <cellStyle name="Обычный 2 7 2" xfId="77"/>
    <cellStyle name="Обычный 2 7 2 2" xfId="78"/>
    <cellStyle name="Обычный 2 7 2 2 2" xfId="79"/>
    <cellStyle name="Обычный 2 7 2 2_Alutech прайс-лист_СВ_дилер_17_06_08" xfId="80"/>
    <cellStyle name="Обычный 2 7 2 3" xfId="81"/>
    <cellStyle name="Обычный 2 7 3" xfId="82"/>
    <cellStyle name="Обычный 2 7 3 2" xfId="83"/>
    <cellStyle name="Обычный 2 7_Alutech прайс-лист_СВ_дилер_17_06_08" xfId="84"/>
    <cellStyle name="Обычный 2 8" xfId="85"/>
    <cellStyle name="Обычный 2 8 2" xfId="86"/>
    <cellStyle name="Обычный 2 8 2 2" xfId="87"/>
    <cellStyle name="Обычный 2 8 3" xfId="88"/>
    <cellStyle name="Обычный 2 8_Alutech прайс-лист_СВ_дилер_17_06_08" xfId="89"/>
    <cellStyle name="Обычный 2 9" xfId="90"/>
    <cellStyle name="Обычный 2 9 2" xfId="91"/>
    <cellStyle name="Обычный 2 9 2 2" xfId="92"/>
    <cellStyle name="Обычный 2 9 3" xfId="93"/>
    <cellStyle name="Обычный 2 9_Alutech прайс-лист_СВ_дилер_17_06_08" xfId="94"/>
    <cellStyle name="Обычный 2_1.3" xfId="95"/>
    <cellStyle name="Обычный 20" xfId="96"/>
    <cellStyle name="Обычный 20 2" xfId="97"/>
    <cellStyle name="Обычный 20_Alutech прайс-лист_СВ_дилер_11_05_08" xfId="98"/>
    <cellStyle name="Обычный 21" xfId="99"/>
    <cellStyle name="Обычный 22" xfId="100"/>
    <cellStyle name="Обычный 23" xfId="101"/>
    <cellStyle name="Обычный 25" xfId="102"/>
    <cellStyle name="Обычный 26" xfId="103"/>
    <cellStyle name="Обычный 3" xfId="104"/>
    <cellStyle name="Обычный 3 2" xfId="105"/>
    <cellStyle name="Обычный 3 2 2" xfId="106"/>
    <cellStyle name="Обычный 3 2 2 2" xfId="107"/>
    <cellStyle name="Обычный 3 2 3" xfId="108"/>
    <cellStyle name="Обычный 3 2_Alutech прайс-лист_СВ_дилер_17_06_08" xfId="109"/>
    <cellStyle name="Обычный 3 3" xfId="110"/>
    <cellStyle name="Обычный 3 4" xfId="111"/>
    <cellStyle name="Обычный 3 5" xfId="112"/>
    <cellStyle name="Обычный 3 6" xfId="113"/>
    <cellStyle name="Обычный 3 7" xfId="114"/>
    <cellStyle name="Обычный 3 7 2" xfId="115"/>
    <cellStyle name="Обычный 3 7_Alutech прайс-лист_СВ_дилер_17_06_08" xfId="116"/>
    <cellStyle name="Обычный 3_Alutech прайс-лист_СВ_дилер_11_05_08" xfId="117"/>
    <cellStyle name="Обычный 4" xfId="118"/>
    <cellStyle name="Обычный 5" xfId="119"/>
    <cellStyle name="Обычный 6" xfId="120"/>
    <cellStyle name="Обычный 7" xfId="121"/>
    <cellStyle name="Обычный 8" xfId="122"/>
    <cellStyle name="Обычный 9" xfId="123"/>
    <cellStyle name="Процентный" xfId="124" builtinId="5"/>
    <cellStyle name="Процентный 16" xfId="125"/>
    <cellStyle name="Процентный 17" xfId="126"/>
    <cellStyle name="Процентный 2" xfId="127"/>
    <cellStyle name="Процентный 2 2" xfId="128"/>
    <cellStyle name="Процентный 2 3" xfId="129"/>
    <cellStyle name="Процентный 23" xfId="130"/>
    <cellStyle name="Процентный 3" xfId="131"/>
    <cellStyle name="Процентный 4" xfId="132"/>
    <cellStyle name="Процентный 5" xfId="133"/>
    <cellStyle name="Процентный 6" xfId="134"/>
    <cellStyle name="Процентный 7" xfId="135"/>
    <cellStyle name="Процентный 8" xfId="136"/>
  </cellStyles>
  <dxfs count="11"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YR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YR"/>
        <scheme val="none"/>
      </font>
      <fill>
        <patternFill patternType="none">
          <fgColor indexed="64"/>
          <bgColor indexed="65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YR"/>
        <scheme val="none"/>
      </font>
      <fill>
        <patternFill patternType="none">
          <fgColor indexed="64"/>
          <bgColor indexed="65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YR"/>
        <scheme val="none"/>
      </font>
      <fill>
        <patternFill patternType="none">
          <fgColor indexed="64"/>
          <bgColor indexed="65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YR"/>
        <scheme val="none"/>
      </font>
      <fill>
        <patternFill patternType="none">
          <fgColor indexed="64"/>
          <bgColor indexed="65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 Cyr"/>
        <scheme val="none"/>
      </font>
      <alignment horizontal="left" vertical="bottom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YR"/>
        <scheme val="none"/>
      </font>
      <fill>
        <patternFill patternType="none">
          <fgColor indexed="64"/>
          <bgColor indexed="65"/>
        </patternFill>
      </fill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yr"/>
        <scheme val="none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</dxfs>
  <tableStyles count="0" defaultTableStyle="TableStyleMedium9" defaultPivotStyle="PivotStyleLight16"/>
  <colors>
    <mruColors>
      <color rgb="FFFBEE8F"/>
      <color rgb="FFFADA66"/>
      <color rgb="FF7ABC32"/>
      <color rgb="FF7CAF3F"/>
      <color rgb="FFE0FE9C"/>
      <color rgb="FFF3F2F4"/>
      <color rgb="FFEEEDEF"/>
      <color rgb="FFD7D4DA"/>
      <color rgb="FFF2F1F3"/>
      <color rgb="FFFEF4C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jpe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32.jpeg"/><Relationship Id="rId1" Type="http://schemas.openxmlformats.org/officeDocument/2006/relationships/image" Target="../media/image11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3.jpeg"/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5.jpeg"/><Relationship Id="rId7" Type="http://schemas.openxmlformats.org/officeDocument/2006/relationships/image" Target="../media/image39.jpeg"/><Relationship Id="rId2" Type="http://schemas.openxmlformats.org/officeDocument/2006/relationships/image" Target="../media/image34.jpeg"/><Relationship Id="rId1" Type="http://schemas.openxmlformats.org/officeDocument/2006/relationships/image" Target="../media/image1.png"/><Relationship Id="rId6" Type="http://schemas.openxmlformats.org/officeDocument/2006/relationships/image" Target="../media/image38.jpeg"/><Relationship Id="rId5" Type="http://schemas.openxmlformats.org/officeDocument/2006/relationships/image" Target="../media/image37.jpeg"/><Relationship Id="rId4" Type="http://schemas.openxmlformats.org/officeDocument/2006/relationships/image" Target="../media/image36.jpeg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image" Target="../media/image47.emf"/><Relationship Id="rId13" Type="http://schemas.openxmlformats.org/officeDocument/2006/relationships/image" Target="../media/image52.emf"/><Relationship Id="rId3" Type="http://schemas.openxmlformats.org/officeDocument/2006/relationships/image" Target="../media/image42.emf"/><Relationship Id="rId7" Type="http://schemas.openxmlformats.org/officeDocument/2006/relationships/image" Target="../media/image46.emf"/><Relationship Id="rId12" Type="http://schemas.openxmlformats.org/officeDocument/2006/relationships/image" Target="../media/image51.emf"/><Relationship Id="rId2" Type="http://schemas.openxmlformats.org/officeDocument/2006/relationships/image" Target="../media/image41.emf"/><Relationship Id="rId16" Type="http://schemas.openxmlformats.org/officeDocument/2006/relationships/image" Target="../media/image1.png"/><Relationship Id="rId1" Type="http://schemas.openxmlformats.org/officeDocument/2006/relationships/image" Target="../media/image40.emf"/><Relationship Id="rId6" Type="http://schemas.openxmlformats.org/officeDocument/2006/relationships/image" Target="../media/image45.emf"/><Relationship Id="rId11" Type="http://schemas.openxmlformats.org/officeDocument/2006/relationships/image" Target="../media/image50.emf"/><Relationship Id="rId5" Type="http://schemas.openxmlformats.org/officeDocument/2006/relationships/image" Target="../media/image44.emf"/><Relationship Id="rId15" Type="http://schemas.openxmlformats.org/officeDocument/2006/relationships/image" Target="../media/image54.emf"/><Relationship Id="rId10" Type="http://schemas.openxmlformats.org/officeDocument/2006/relationships/image" Target="../media/image49.emf"/><Relationship Id="rId4" Type="http://schemas.openxmlformats.org/officeDocument/2006/relationships/image" Target="../media/image43.emf"/><Relationship Id="rId9" Type="http://schemas.openxmlformats.org/officeDocument/2006/relationships/image" Target="../media/image48.emf"/><Relationship Id="rId14" Type="http://schemas.openxmlformats.org/officeDocument/2006/relationships/image" Target="../media/image53.emf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image" Target="../media/image61.emf"/><Relationship Id="rId13" Type="http://schemas.openxmlformats.org/officeDocument/2006/relationships/image" Target="../media/image66.emf"/><Relationship Id="rId3" Type="http://schemas.openxmlformats.org/officeDocument/2006/relationships/image" Target="../media/image56.emf"/><Relationship Id="rId7" Type="http://schemas.openxmlformats.org/officeDocument/2006/relationships/image" Target="../media/image60.emf"/><Relationship Id="rId12" Type="http://schemas.openxmlformats.org/officeDocument/2006/relationships/image" Target="../media/image65.emf"/><Relationship Id="rId2" Type="http://schemas.openxmlformats.org/officeDocument/2006/relationships/image" Target="../media/image55.emf"/><Relationship Id="rId16" Type="http://schemas.openxmlformats.org/officeDocument/2006/relationships/image" Target="../media/image69.emf"/><Relationship Id="rId1" Type="http://schemas.openxmlformats.org/officeDocument/2006/relationships/image" Target="../media/image1.png"/><Relationship Id="rId6" Type="http://schemas.openxmlformats.org/officeDocument/2006/relationships/image" Target="../media/image59.emf"/><Relationship Id="rId11" Type="http://schemas.openxmlformats.org/officeDocument/2006/relationships/image" Target="../media/image64.emf"/><Relationship Id="rId5" Type="http://schemas.openxmlformats.org/officeDocument/2006/relationships/image" Target="../media/image58.emf"/><Relationship Id="rId15" Type="http://schemas.openxmlformats.org/officeDocument/2006/relationships/image" Target="../media/image68.emf"/><Relationship Id="rId10" Type="http://schemas.openxmlformats.org/officeDocument/2006/relationships/image" Target="../media/image63.emf"/><Relationship Id="rId4" Type="http://schemas.openxmlformats.org/officeDocument/2006/relationships/image" Target="../media/image57.emf"/><Relationship Id="rId9" Type="http://schemas.openxmlformats.org/officeDocument/2006/relationships/image" Target="../media/image62.emf"/><Relationship Id="rId14" Type="http://schemas.openxmlformats.org/officeDocument/2006/relationships/image" Target="../media/image67.emf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g"/><Relationship Id="rId1" Type="http://schemas.openxmlformats.org/officeDocument/2006/relationships/image" Target="../media/image6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jpeg"/><Relationship Id="rId1" Type="http://schemas.openxmlformats.org/officeDocument/2006/relationships/image" Target="../media/image6.jpe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jpeg"/><Relationship Id="rId1" Type="http://schemas.openxmlformats.org/officeDocument/2006/relationships/image" Target="../media/image6.jpeg"/></Relationships>
</file>

<file path=xl/drawings/_rels/drawing5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10.png"/><Relationship Id="rId1" Type="http://schemas.openxmlformats.org/officeDocument/2006/relationships/image" Target="../media/image6.jpeg"/><Relationship Id="rId5" Type="http://schemas.openxmlformats.org/officeDocument/2006/relationships/image" Target="../media/image12.jpeg"/><Relationship Id="rId4" Type="http://schemas.openxmlformats.org/officeDocument/2006/relationships/image" Target="../media/image11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png"/><Relationship Id="rId2" Type="http://schemas.openxmlformats.org/officeDocument/2006/relationships/image" Target="../media/image13.png"/><Relationship Id="rId1" Type="http://schemas.openxmlformats.org/officeDocument/2006/relationships/image" Target="../media/image6.jpeg"/><Relationship Id="rId4" Type="http://schemas.openxmlformats.org/officeDocument/2006/relationships/image" Target="../media/image15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23.jpeg"/><Relationship Id="rId3" Type="http://schemas.openxmlformats.org/officeDocument/2006/relationships/image" Target="../media/image18.jpeg"/><Relationship Id="rId7" Type="http://schemas.openxmlformats.org/officeDocument/2006/relationships/image" Target="../media/image22.jpeg"/><Relationship Id="rId12" Type="http://schemas.openxmlformats.org/officeDocument/2006/relationships/image" Target="../media/image27.jpeg"/><Relationship Id="rId2" Type="http://schemas.openxmlformats.org/officeDocument/2006/relationships/image" Target="../media/image17.jpeg"/><Relationship Id="rId1" Type="http://schemas.openxmlformats.org/officeDocument/2006/relationships/image" Target="../media/image16.jpeg"/><Relationship Id="rId6" Type="http://schemas.openxmlformats.org/officeDocument/2006/relationships/image" Target="../media/image21.png"/><Relationship Id="rId11" Type="http://schemas.openxmlformats.org/officeDocument/2006/relationships/image" Target="../media/image26.jpeg"/><Relationship Id="rId5" Type="http://schemas.openxmlformats.org/officeDocument/2006/relationships/image" Target="../media/image20.jpeg"/><Relationship Id="rId10" Type="http://schemas.openxmlformats.org/officeDocument/2006/relationships/image" Target="../media/image25.jpeg"/><Relationship Id="rId4" Type="http://schemas.openxmlformats.org/officeDocument/2006/relationships/image" Target="../media/image19.jpeg"/><Relationship Id="rId9" Type="http://schemas.openxmlformats.org/officeDocument/2006/relationships/image" Target="../media/image24.jpe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9.jpeg"/><Relationship Id="rId2" Type="http://schemas.openxmlformats.org/officeDocument/2006/relationships/image" Target="../media/image28.jpeg"/><Relationship Id="rId1" Type="http://schemas.openxmlformats.org/officeDocument/2006/relationships/image" Target="../media/image1.png"/><Relationship Id="rId4" Type="http://schemas.openxmlformats.org/officeDocument/2006/relationships/image" Target="../media/image30.jpe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1.jpeg"/><Relationship Id="rId1" Type="http://schemas.openxmlformats.org/officeDocument/2006/relationships/image" Target="../media/image1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6247403</xdr:colOff>
      <xdr:row>0</xdr:row>
      <xdr:rowOff>114300</xdr:rowOff>
    </xdr:from>
    <xdr:to>
      <xdr:col>2</xdr:col>
      <xdr:colOff>514350</xdr:colOff>
      <xdr:row>0</xdr:row>
      <xdr:rowOff>733425</xdr:rowOff>
    </xdr:to>
    <xdr:pic>
      <xdr:nvPicPr>
        <xdr:cNvPr id="7" name="Picture 1275">
          <a:extLst>
            <a:ext uri="{FF2B5EF4-FFF2-40B4-BE49-F238E27FC236}">
              <a16:creationId xmlns:a16="http://schemas.microsoft.com/office/drawing/2014/main" xmlns="" id="{00000000-0008-0000-0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4738" t="10617" r="7222"/>
        <a:stretch>
          <a:fillRect/>
        </a:stretch>
      </xdr:blipFill>
      <xdr:spPr bwMode="auto">
        <a:xfrm>
          <a:off x="6361703" y="114300"/>
          <a:ext cx="1677397" cy="6191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</xdr:colOff>
      <xdr:row>4</xdr:row>
      <xdr:rowOff>114300</xdr:rowOff>
    </xdr:from>
    <xdr:to>
      <xdr:col>1</xdr:col>
      <xdr:colOff>2836545</xdr:colOff>
      <xdr:row>8</xdr:row>
      <xdr:rowOff>60960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3825" y="1571625"/>
          <a:ext cx="2827020" cy="1584960"/>
        </a:xfrm>
        <a:prstGeom prst="rect">
          <a:avLst/>
        </a:prstGeom>
      </xdr:spPr>
    </xdr:pic>
    <xdr:clientData/>
  </xdr:twoCellAnchor>
  <xdr:twoCellAnchor editAs="oneCell">
    <xdr:from>
      <xdr:col>1</xdr:col>
      <xdr:colOff>2876550</xdr:colOff>
      <xdr:row>4</xdr:row>
      <xdr:rowOff>114300</xdr:rowOff>
    </xdr:from>
    <xdr:to>
      <xdr:col>1</xdr:col>
      <xdr:colOff>5490210</xdr:colOff>
      <xdr:row>8</xdr:row>
      <xdr:rowOff>76200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990850" y="1571625"/>
          <a:ext cx="2613660" cy="1600200"/>
        </a:xfrm>
        <a:prstGeom prst="rect">
          <a:avLst/>
        </a:prstGeom>
      </xdr:spPr>
    </xdr:pic>
    <xdr:clientData/>
  </xdr:twoCellAnchor>
  <xdr:twoCellAnchor editAs="oneCell">
    <xdr:from>
      <xdr:col>1</xdr:col>
      <xdr:colOff>5591175</xdr:colOff>
      <xdr:row>4</xdr:row>
      <xdr:rowOff>200025</xdr:rowOff>
    </xdr:from>
    <xdr:to>
      <xdr:col>2</xdr:col>
      <xdr:colOff>459105</xdr:colOff>
      <xdr:row>8</xdr:row>
      <xdr:rowOff>9525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705475" y="1657350"/>
          <a:ext cx="2278380" cy="1447800"/>
        </a:xfrm>
        <a:prstGeom prst="rect">
          <a:avLst/>
        </a:prstGeom>
      </xdr:spPr>
    </xdr:pic>
    <xdr:clientData/>
  </xdr:twoCellAnchor>
  <xdr:twoCellAnchor editAs="oneCell">
    <xdr:from>
      <xdr:col>1</xdr:col>
      <xdr:colOff>6781800</xdr:colOff>
      <xdr:row>39</xdr:row>
      <xdr:rowOff>209550</xdr:rowOff>
    </xdr:from>
    <xdr:to>
      <xdr:col>1</xdr:col>
      <xdr:colOff>7219950</xdr:colOff>
      <xdr:row>39</xdr:row>
      <xdr:rowOff>647700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96100" y="9401175"/>
          <a:ext cx="438150" cy="43815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24</xdr:row>
      <xdr:rowOff>0</xdr:rowOff>
    </xdr:from>
    <xdr:to>
      <xdr:col>2</xdr:col>
      <xdr:colOff>6450</xdr:colOff>
      <xdr:row>24</xdr:row>
      <xdr:rowOff>216000</xdr:rowOff>
    </xdr:to>
    <xdr:pic>
      <xdr:nvPicPr>
        <xdr:cNvPr id="10" name="Рисунок 9" descr="ÐÐ°ÑÑÐ¸Ð½ÐºÐ¸ Ð¿Ð¾ Ð·Ð°Ð¿ÑÐ¾ÑÑ Ð¸ÐºÐ¾Ð½ÐºÐ° Ð´Ð»Ñ ÑÐ¿Ð¸ÑÐºÐ°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8496300"/>
          <a:ext cx="216000" cy="2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25</xdr:row>
      <xdr:rowOff>0</xdr:rowOff>
    </xdr:from>
    <xdr:to>
      <xdr:col>2</xdr:col>
      <xdr:colOff>6450</xdr:colOff>
      <xdr:row>25</xdr:row>
      <xdr:rowOff>216000</xdr:rowOff>
    </xdr:to>
    <xdr:pic>
      <xdr:nvPicPr>
        <xdr:cNvPr id="11" name="Рисунок 10" descr="ÐÐ°ÑÑÐ¸Ð½ÐºÐ¸ Ð¿Ð¾ Ð·Ð°Ð¿ÑÐ¾ÑÑ Ð¸ÐºÐ¾Ð½ÐºÐ° Ð´Ð»Ñ ÑÐ¿Ð¸ÑÐºÐ°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8734425"/>
          <a:ext cx="216000" cy="2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26</xdr:row>
      <xdr:rowOff>0</xdr:rowOff>
    </xdr:from>
    <xdr:to>
      <xdr:col>2</xdr:col>
      <xdr:colOff>6450</xdr:colOff>
      <xdr:row>26</xdr:row>
      <xdr:rowOff>216000</xdr:rowOff>
    </xdr:to>
    <xdr:pic>
      <xdr:nvPicPr>
        <xdr:cNvPr id="12" name="Рисунок 11" descr="ÐÐ°ÑÑÐ¸Ð½ÐºÐ¸ Ð¿Ð¾ Ð·Ð°Ð¿ÑÐ¾ÑÑ Ð¸ÐºÐ¾Ð½ÐºÐ° Ð´Ð»Ñ ÑÐ¿Ð¸ÑÐºÐ°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8972550"/>
          <a:ext cx="216000" cy="2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27</xdr:row>
      <xdr:rowOff>0</xdr:rowOff>
    </xdr:from>
    <xdr:to>
      <xdr:col>2</xdr:col>
      <xdr:colOff>6450</xdr:colOff>
      <xdr:row>27</xdr:row>
      <xdr:rowOff>216000</xdr:rowOff>
    </xdr:to>
    <xdr:pic>
      <xdr:nvPicPr>
        <xdr:cNvPr id="13" name="Рисунок 12" descr="ÐÐ°ÑÑÐ¸Ð½ÐºÐ¸ Ð¿Ð¾ Ð·Ð°Ð¿ÑÐ¾ÑÑ Ð¸ÐºÐ¾Ð½ÐºÐ° Ð´Ð»Ñ ÑÐ¿Ð¸ÑÐºÐ°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9210675"/>
          <a:ext cx="216000" cy="2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28</xdr:row>
      <xdr:rowOff>0</xdr:rowOff>
    </xdr:from>
    <xdr:to>
      <xdr:col>2</xdr:col>
      <xdr:colOff>6450</xdr:colOff>
      <xdr:row>28</xdr:row>
      <xdr:rowOff>216000</xdr:rowOff>
    </xdr:to>
    <xdr:pic>
      <xdr:nvPicPr>
        <xdr:cNvPr id="14" name="Рисунок 13" descr="ÐÐ°ÑÑÐ¸Ð½ÐºÐ¸ Ð¿Ð¾ Ð·Ð°Ð¿ÑÐ¾ÑÑ Ð¸ÐºÐ¾Ð½ÐºÐ° Ð´Ð»Ñ ÑÐ¿Ð¸ÑÐºÐ°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9448800"/>
          <a:ext cx="216000" cy="2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29</xdr:row>
      <xdr:rowOff>0</xdr:rowOff>
    </xdr:from>
    <xdr:to>
      <xdr:col>2</xdr:col>
      <xdr:colOff>6450</xdr:colOff>
      <xdr:row>29</xdr:row>
      <xdr:rowOff>216000</xdr:rowOff>
    </xdr:to>
    <xdr:pic>
      <xdr:nvPicPr>
        <xdr:cNvPr id="15" name="Рисунок 14" descr="ÐÐ°ÑÑÐ¸Ð½ÐºÐ¸ Ð¿Ð¾ Ð·Ð°Ð¿ÑÐ¾ÑÑ Ð¸ÐºÐ¾Ð½ÐºÐ° Ð´Ð»Ñ ÑÐ¿Ð¸ÑÐºÐ°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9686925"/>
          <a:ext cx="216000" cy="2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32</xdr:row>
      <xdr:rowOff>381000</xdr:rowOff>
    </xdr:from>
    <xdr:to>
      <xdr:col>2</xdr:col>
      <xdr:colOff>6450</xdr:colOff>
      <xdr:row>33</xdr:row>
      <xdr:rowOff>168375</xdr:rowOff>
    </xdr:to>
    <xdr:pic>
      <xdr:nvPicPr>
        <xdr:cNvPr id="16" name="Рисунок 15" descr="ÐÐ°ÑÑÐ¸Ð½ÐºÐ¸ Ð¿Ð¾ Ð·Ð°Ð¿ÑÐ¾ÑÑ Ð¸ÐºÐ¾Ð½ÐºÐ° Ð´Ð»Ñ ÑÐ¿Ð¸ÑÐºÐ°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0506075"/>
          <a:ext cx="216000" cy="2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142875</xdr:colOff>
      <xdr:row>29</xdr:row>
      <xdr:rowOff>419100</xdr:rowOff>
    </xdr:from>
    <xdr:to>
      <xdr:col>1</xdr:col>
      <xdr:colOff>206475</xdr:colOff>
      <xdr:row>30</xdr:row>
      <xdr:rowOff>206475</xdr:rowOff>
    </xdr:to>
    <xdr:pic>
      <xdr:nvPicPr>
        <xdr:cNvPr id="17" name="Рисунок 16" descr="ÐÐ°ÑÑÐ¸Ð½ÐºÐ¸ Ð¿Ð¾ Ð·Ð°Ð¿ÑÐ¾ÑÑ Ð¸ÐºÐ¾Ð½ÐºÐ° Ð´Ð»Ñ ÑÐ¿Ð¸ÑÐºÐ°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10629900"/>
          <a:ext cx="216000" cy="2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142875</xdr:colOff>
      <xdr:row>30</xdr:row>
      <xdr:rowOff>419100</xdr:rowOff>
    </xdr:from>
    <xdr:ext cx="216000" cy="216000"/>
    <xdr:pic>
      <xdr:nvPicPr>
        <xdr:cNvPr id="19" name="Рисунок 18" descr="ÐÐ°ÑÑÐ¸Ð½ÐºÐ¸ Ð¿Ð¾ Ð·Ð°Ð¿ÑÐ¾ÑÑ Ð¸ÐºÐ¾Ð½ÐºÐ° Ð´Ð»Ñ ÑÐ¿Ð¸ÑÐºÐ°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639300"/>
          <a:ext cx="216000" cy="2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32</xdr:row>
      <xdr:rowOff>0</xdr:rowOff>
    </xdr:from>
    <xdr:ext cx="216000" cy="216000"/>
    <xdr:pic>
      <xdr:nvPicPr>
        <xdr:cNvPr id="20" name="Рисунок 19" descr="ÐÐ°ÑÑÐ¸Ð½ÐºÐ¸ Ð¿Ð¾ Ð·Ð°Ð¿ÑÐ¾ÑÑ Ð¸ÐºÐ¾Ð½ÐºÐ° Ð´Ð»Ñ ÑÐ¿Ð¸ÑÐºÐ°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0410825"/>
          <a:ext cx="216000" cy="2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2</xdr:col>
      <xdr:colOff>190500</xdr:colOff>
      <xdr:row>3</xdr:row>
      <xdr:rowOff>95250</xdr:rowOff>
    </xdr:from>
    <xdr:to>
      <xdr:col>2</xdr:col>
      <xdr:colOff>3314700</xdr:colOff>
      <xdr:row>14</xdr:row>
      <xdr:rowOff>169545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52450" y="981075"/>
          <a:ext cx="3124200" cy="381762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28</xdr:row>
      <xdr:rowOff>0</xdr:rowOff>
    </xdr:from>
    <xdr:to>
      <xdr:col>2</xdr:col>
      <xdr:colOff>6450</xdr:colOff>
      <xdr:row>28</xdr:row>
      <xdr:rowOff>216000</xdr:rowOff>
    </xdr:to>
    <xdr:pic>
      <xdr:nvPicPr>
        <xdr:cNvPr id="7" name="Рисунок 6" descr="ÐÐ°ÑÑÐ¸Ð½ÐºÐ¸ Ð¿Ð¾ Ð·Ð°Ð¿ÑÐ¾ÑÑ Ð¸ÐºÐ¾Ð½ÐºÐ° Ð´Ð»Ñ ÑÐ¿Ð¸ÑÐºÐ°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8420100"/>
          <a:ext cx="216000" cy="2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26</xdr:row>
      <xdr:rowOff>0</xdr:rowOff>
    </xdr:from>
    <xdr:to>
      <xdr:col>2</xdr:col>
      <xdr:colOff>6450</xdr:colOff>
      <xdr:row>26</xdr:row>
      <xdr:rowOff>216000</xdr:rowOff>
    </xdr:to>
    <xdr:pic>
      <xdr:nvPicPr>
        <xdr:cNvPr id="8" name="Рисунок 7" descr="ÐÐ°ÑÑÐ¸Ð½ÐºÐ¸ Ð¿Ð¾ Ð·Ð°Ð¿ÑÐ¾ÑÑ Ð¸ÐºÐ¾Ð½ÐºÐ° Ð´Ð»Ñ ÑÐ¿Ð¸ÑÐºÐ°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7829550"/>
          <a:ext cx="216000" cy="2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27</xdr:row>
      <xdr:rowOff>0</xdr:rowOff>
    </xdr:from>
    <xdr:to>
      <xdr:col>2</xdr:col>
      <xdr:colOff>6450</xdr:colOff>
      <xdr:row>27</xdr:row>
      <xdr:rowOff>216000</xdr:rowOff>
    </xdr:to>
    <xdr:pic>
      <xdr:nvPicPr>
        <xdr:cNvPr id="10" name="Рисунок 9" descr="ÐÐ°ÑÑÐ¸Ð½ÐºÐ¸ Ð¿Ð¾ Ð·Ð°Ð¿ÑÐ¾ÑÑ Ð¸ÐºÐ¾Ð½ÐºÐ° Ð´Ð»Ñ ÑÐ¿Ð¸ÑÐºÐ°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8924925"/>
          <a:ext cx="216000" cy="2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29</xdr:row>
      <xdr:rowOff>0</xdr:rowOff>
    </xdr:from>
    <xdr:to>
      <xdr:col>2</xdr:col>
      <xdr:colOff>6450</xdr:colOff>
      <xdr:row>29</xdr:row>
      <xdr:rowOff>216000</xdr:rowOff>
    </xdr:to>
    <xdr:pic>
      <xdr:nvPicPr>
        <xdr:cNvPr id="11" name="Рисунок 10" descr="ÐÐ°ÑÑÐ¸Ð½ÐºÐ¸ Ð¿Ð¾ Ð·Ð°Ð¿ÑÐ¾ÑÑ Ð¸ÐºÐ¾Ð½ÐºÐ° Ð´Ð»Ñ ÑÐ¿Ð¸ÑÐºÐ°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9401175"/>
          <a:ext cx="216000" cy="2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30</xdr:row>
      <xdr:rowOff>0</xdr:rowOff>
    </xdr:from>
    <xdr:to>
      <xdr:col>2</xdr:col>
      <xdr:colOff>6450</xdr:colOff>
      <xdr:row>30</xdr:row>
      <xdr:rowOff>216000</xdr:rowOff>
    </xdr:to>
    <xdr:pic>
      <xdr:nvPicPr>
        <xdr:cNvPr id="12" name="Рисунок 11" descr="ÐÐ°ÑÑÐ¸Ð½ÐºÐ¸ Ð¿Ð¾ Ð·Ð°Ð¿ÑÐ¾ÑÑ Ð¸ÐºÐ¾Ð½ÐºÐ° Ð´Ð»Ñ ÑÐ¿Ð¸ÑÐºÐ°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9639300"/>
          <a:ext cx="216000" cy="2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30</xdr:row>
      <xdr:rowOff>0</xdr:rowOff>
    </xdr:from>
    <xdr:to>
      <xdr:col>2</xdr:col>
      <xdr:colOff>6450</xdr:colOff>
      <xdr:row>30</xdr:row>
      <xdr:rowOff>216000</xdr:rowOff>
    </xdr:to>
    <xdr:pic>
      <xdr:nvPicPr>
        <xdr:cNvPr id="13" name="Рисунок 12" descr="ÐÐ°ÑÑÐ¸Ð½ÐºÐ¸ Ð¿Ð¾ Ð·Ð°Ð¿ÑÐ¾ÑÑ Ð¸ÐºÐ¾Ð½ÐºÐ° Ð´Ð»Ñ ÑÐ¿Ð¸ÑÐºÐ°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0067925"/>
          <a:ext cx="216000" cy="2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25</xdr:row>
      <xdr:rowOff>0</xdr:rowOff>
    </xdr:from>
    <xdr:to>
      <xdr:col>2</xdr:col>
      <xdr:colOff>6450</xdr:colOff>
      <xdr:row>25</xdr:row>
      <xdr:rowOff>216000</xdr:rowOff>
    </xdr:to>
    <xdr:pic>
      <xdr:nvPicPr>
        <xdr:cNvPr id="14" name="Рисунок 13" descr="ÐÐ°ÑÑÐ¸Ð½ÐºÐ¸ Ð¿Ð¾ Ð·Ð°Ð¿ÑÐ¾ÑÑ Ð¸ÐºÐ¾Ð½ÐºÐ° Ð´Ð»Ñ ÑÐ¿Ð¸ÑÐºÐ°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7591425"/>
          <a:ext cx="216000" cy="2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276225</xdr:colOff>
      <xdr:row>3</xdr:row>
      <xdr:rowOff>123825</xdr:rowOff>
    </xdr:from>
    <xdr:to>
      <xdr:col>2</xdr:col>
      <xdr:colOff>2524125</xdr:colOff>
      <xdr:row>15</xdr:row>
      <xdr:rowOff>81915</xdr:rowOff>
    </xdr:to>
    <xdr:pic>
      <xdr:nvPicPr>
        <xdr:cNvPr id="2" name="Рисунок 1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r="16193"/>
        <a:stretch/>
      </xdr:blipFill>
      <xdr:spPr>
        <a:xfrm>
          <a:off x="638175" y="1009650"/>
          <a:ext cx="2247900" cy="374904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1304925</xdr:colOff>
      <xdr:row>0</xdr:row>
      <xdr:rowOff>38100</xdr:rowOff>
    </xdr:from>
    <xdr:to>
      <xdr:col>3</xdr:col>
      <xdr:colOff>3524250</xdr:colOff>
      <xdr:row>1</xdr:row>
      <xdr:rowOff>19050</xdr:rowOff>
    </xdr:to>
    <xdr:pic>
      <xdr:nvPicPr>
        <xdr:cNvPr id="2" name="Picture 1275">
          <a:extLst>
            <a:ext uri="{FF2B5EF4-FFF2-40B4-BE49-F238E27FC236}">
              <a16:creationId xmlns:a16="http://schemas.microsoft.com/office/drawing/2014/main" xmlns="" id="{00000000-0008-0000-0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4738" t="10617" r="7222"/>
        <a:stretch>
          <a:fillRect/>
        </a:stretch>
      </xdr:blipFill>
      <xdr:spPr bwMode="auto">
        <a:xfrm>
          <a:off x="8286750" y="38100"/>
          <a:ext cx="2219325" cy="8191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47625</xdr:colOff>
      <xdr:row>3</xdr:row>
      <xdr:rowOff>9525</xdr:rowOff>
    </xdr:from>
    <xdr:to>
      <xdr:col>3</xdr:col>
      <xdr:colOff>3476625</xdr:colOff>
      <xdr:row>3</xdr:row>
      <xdr:rowOff>1800225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400" y="1333500"/>
          <a:ext cx="10096500" cy="1790700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5</xdr:row>
      <xdr:rowOff>47625</xdr:rowOff>
    </xdr:from>
    <xdr:to>
      <xdr:col>3</xdr:col>
      <xdr:colOff>3356610</xdr:colOff>
      <xdr:row>5</xdr:row>
      <xdr:rowOff>2013585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3825" y="3876675"/>
          <a:ext cx="10005060" cy="1965960"/>
        </a:xfrm>
        <a:prstGeom prst="rect">
          <a:avLst/>
        </a:prstGeom>
      </xdr:spPr>
    </xdr:pic>
    <xdr:clientData/>
  </xdr:twoCellAnchor>
  <xdr:twoCellAnchor editAs="oneCell">
    <xdr:from>
      <xdr:col>1</xdr:col>
      <xdr:colOff>76200</xdr:colOff>
      <xdr:row>7</xdr:row>
      <xdr:rowOff>133350</xdr:rowOff>
    </xdr:from>
    <xdr:to>
      <xdr:col>3</xdr:col>
      <xdr:colOff>3589020</xdr:colOff>
      <xdr:row>7</xdr:row>
      <xdr:rowOff>1893570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80975" y="6467475"/>
          <a:ext cx="10180320" cy="1760220"/>
        </a:xfrm>
        <a:prstGeom prst="rect">
          <a:avLst/>
        </a:prstGeom>
      </xdr:spPr>
    </xdr:pic>
    <xdr:clientData/>
  </xdr:twoCellAnchor>
  <xdr:twoCellAnchor editAs="oneCell">
    <xdr:from>
      <xdr:col>1</xdr:col>
      <xdr:colOff>104775</xdr:colOff>
      <xdr:row>9</xdr:row>
      <xdr:rowOff>19050</xdr:rowOff>
    </xdr:from>
    <xdr:to>
      <xdr:col>3</xdr:col>
      <xdr:colOff>3434715</xdr:colOff>
      <xdr:row>9</xdr:row>
      <xdr:rowOff>2015490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09550" y="8858250"/>
          <a:ext cx="9997440" cy="1996440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11</xdr:row>
      <xdr:rowOff>9525</xdr:rowOff>
    </xdr:from>
    <xdr:to>
      <xdr:col>3</xdr:col>
      <xdr:colOff>3425190</xdr:colOff>
      <xdr:row>11</xdr:row>
      <xdr:rowOff>2036445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61925" y="11344275"/>
          <a:ext cx="10035540" cy="2026920"/>
        </a:xfrm>
        <a:prstGeom prst="rect">
          <a:avLst/>
        </a:prstGeom>
      </xdr:spPr>
    </xdr:pic>
    <xdr:clientData/>
  </xdr:twoCellAnchor>
  <xdr:twoCellAnchor editAs="oneCell">
    <xdr:from>
      <xdr:col>1</xdr:col>
      <xdr:colOff>352425</xdr:colOff>
      <xdr:row>13</xdr:row>
      <xdr:rowOff>38100</xdr:rowOff>
    </xdr:from>
    <xdr:to>
      <xdr:col>3</xdr:col>
      <xdr:colOff>3293745</xdr:colOff>
      <xdr:row>13</xdr:row>
      <xdr:rowOff>2011680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57200" y="13877925"/>
          <a:ext cx="9608820" cy="197358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9526</xdr:colOff>
      <xdr:row>3</xdr:row>
      <xdr:rowOff>19059</xdr:rowOff>
    </xdr:from>
    <xdr:to>
      <xdr:col>1</xdr:col>
      <xdr:colOff>3609526</xdr:colOff>
      <xdr:row>3</xdr:row>
      <xdr:rowOff>1801624</xdr:rowOff>
    </xdr:to>
    <xdr:pic>
      <xdr:nvPicPr>
        <xdr:cNvPr id="40210" name="Picture 18">
          <a:extLst>
            <a:ext uri="{FF2B5EF4-FFF2-40B4-BE49-F238E27FC236}">
              <a16:creationId xmlns:a16="http://schemas.microsoft.com/office/drawing/2014/main" xmlns="" id="{00000000-0008-0000-0600-0000129D0000}"/>
            </a:ext>
          </a:extLst>
        </xdr:cNvPr>
        <xdr:cNvPicPr>
          <a:picLocks noChangeAspect="1" noChangeArrowheads="1"/>
          <a:extLst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80" t="1163" r="774" b="1163"/>
        <a:stretch>
          <a:fillRect/>
        </a:stretch>
      </xdr:blipFill>
      <xdr:spPr bwMode="auto">
        <a:xfrm>
          <a:off x="219076" y="1657359"/>
          <a:ext cx="3600000" cy="17825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180976</xdr:colOff>
      <xdr:row>5</xdr:row>
      <xdr:rowOff>19060</xdr:rowOff>
    </xdr:from>
    <xdr:to>
      <xdr:col>1</xdr:col>
      <xdr:colOff>3600001</xdr:colOff>
      <xdr:row>5</xdr:row>
      <xdr:rowOff>1774392</xdr:rowOff>
    </xdr:to>
    <xdr:pic>
      <xdr:nvPicPr>
        <xdr:cNvPr id="40211" name="Picture 19">
          <a:extLst>
            <a:ext uri="{FF2B5EF4-FFF2-40B4-BE49-F238E27FC236}">
              <a16:creationId xmlns:a16="http://schemas.microsoft.com/office/drawing/2014/main" xmlns="" id="{00000000-0008-0000-0600-0000139D0000}"/>
            </a:ext>
          </a:extLst>
        </xdr:cNvPr>
        <xdr:cNvPicPr>
          <a:picLocks noChangeAspect="1" noChangeArrowheads="1"/>
          <a:extLst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80" t="1172" r="772" b="1172"/>
        <a:stretch>
          <a:fillRect/>
        </a:stretch>
      </xdr:blipFill>
      <xdr:spPr bwMode="auto">
        <a:xfrm>
          <a:off x="180976" y="3819535"/>
          <a:ext cx="3600000" cy="17553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9526</xdr:colOff>
      <xdr:row>7</xdr:row>
      <xdr:rowOff>47625</xdr:rowOff>
    </xdr:from>
    <xdr:to>
      <xdr:col>1</xdr:col>
      <xdr:colOff>3609526</xdr:colOff>
      <xdr:row>7</xdr:row>
      <xdr:rowOff>1811196</xdr:rowOff>
    </xdr:to>
    <xdr:pic>
      <xdr:nvPicPr>
        <xdr:cNvPr id="40212" name="Picture 20">
          <a:extLst>
            <a:ext uri="{FF2B5EF4-FFF2-40B4-BE49-F238E27FC236}">
              <a16:creationId xmlns:a16="http://schemas.microsoft.com/office/drawing/2014/main" xmlns="" id="{00000000-0008-0000-0600-0000149D0000}"/>
            </a:ext>
          </a:extLst>
        </xdr:cNvPr>
        <xdr:cNvPicPr>
          <a:picLocks noChangeAspect="1" noChangeArrowheads="1"/>
          <a:extLst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81" t="1172" r="580" b="1172"/>
        <a:stretch>
          <a:fillRect/>
        </a:stretch>
      </xdr:blipFill>
      <xdr:spPr bwMode="auto">
        <a:xfrm>
          <a:off x="219076" y="6610350"/>
          <a:ext cx="3600000" cy="17635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104776</xdr:colOff>
      <xdr:row>9</xdr:row>
      <xdr:rowOff>38101</xdr:rowOff>
    </xdr:from>
    <xdr:to>
      <xdr:col>1</xdr:col>
      <xdr:colOff>3704776</xdr:colOff>
      <xdr:row>9</xdr:row>
      <xdr:rowOff>1796562</xdr:rowOff>
    </xdr:to>
    <xdr:pic>
      <xdr:nvPicPr>
        <xdr:cNvPr id="40213" name="Picture 21">
          <a:extLst>
            <a:ext uri="{FF2B5EF4-FFF2-40B4-BE49-F238E27FC236}">
              <a16:creationId xmlns:a16="http://schemas.microsoft.com/office/drawing/2014/main" xmlns="" id="{00000000-0008-0000-0600-0000159D0000}"/>
            </a:ext>
          </a:extLst>
        </xdr:cNvPr>
        <xdr:cNvPicPr>
          <a:picLocks noChangeAspect="1" noChangeArrowheads="1"/>
          <a:extLst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80" t="1550" r="774" b="1938"/>
        <a:stretch>
          <a:fillRect/>
        </a:stretch>
      </xdr:blipFill>
      <xdr:spPr bwMode="auto">
        <a:xfrm>
          <a:off x="314326" y="8715376"/>
          <a:ext cx="3600000" cy="1758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161926</xdr:colOff>
      <xdr:row>11</xdr:row>
      <xdr:rowOff>47625</xdr:rowOff>
    </xdr:from>
    <xdr:to>
      <xdr:col>1</xdr:col>
      <xdr:colOff>3671372</xdr:colOff>
      <xdr:row>11</xdr:row>
      <xdr:rowOff>1862663</xdr:rowOff>
    </xdr:to>
    <xdr:pic>
      <xdr:nvPicPr>
        <xdr:cNvPr id="40214" name="Picture 22">
          <a:extLst>
            <a:ext uri="{FF2B5EF4-FFF2-40B4-BE49-F238E27FC236}">
              <a16:creationId xmlns:a16="http://schemas.microsoft.com/office/drawing/2014/main" xmlns="" id="{00000000-0008-0000-0600-0000169D0000}"/>
            </a:ext>
          </a:extLst>
        </xdr:cNvPr>
        <xdr:cNvPicPr>
          <a:picLocks noChangeAspect="1" noChangeArrowheads="1"/>
          <a:extLst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80" t="1158" r="580" b="1158"/>
        <a:stretch>
          <a:fillRect/>
        </a:stretch>
      </xdr:blipFill>
      <xdr:spPr bwMode="auto">
        <a:xfrm>
          <a:off x="161926" y="11220450"/>
          <a:ext cx="3671371" cy="1815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80283</xdr:colOff>
      <xdr:row>3</xdr:row>
      <xdr:rowOff>28575</xdr:rowOff>
    </xdr:from>
    <xdr:to>
      <xdr:col>3</xdr:col>
      <xdr:colOff>51258</xdr:colOff>
      <xdr:row>3</xdr:row>
      <xdr:rowOff>1784533</xdr:rowOff>
    </xdr:to>
    <xdr:pic>
      <xdr:nvPicPr>
        <xdr:cNvPr id="40215" name="Picture 23">
          <a:extLst>
            <a:ext uri="{FF2B5EF4-FFF2-40B4-BE49-F238E27FC236}">
              <a16:creationId xmlns:a16="http://schemas.microsoft.com/office/drawing/2014/main" xmlns="" id="{00000000-0008-0000-0600-0000179D0000}"/>
            </a:ext>
          </a:extLst>
        </xdr:cNvPr>
        <xdr:cNvPicPr>
          <a:picLocks noChangeAspect="1" noChangeArrowheads="1"/>
          <a:extLst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67" t="1172" r="774" b="1172"/>
        <a:stretch>
          <a:fillRect/>
        </a:stretch>
      </xdr:blipFill>
      <xdr:spPr bwMode="auto">
        <a:xfrm>
          <a:off x="4099833" y="1323975"/>
          <a:ext cx="3600000" cy="17559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3795033</xdr:colOff>
      <xdr:row>5</xdr:row>
      <xdr:rowOff>93890</xdr:rowOff>
    </xdr:from>
    <xdr:to>
      <xdr:col>2</xdr:col>
      <xdr:colOff>3605444</xdr:colOff>
      <xdr:row>5</xdr:row>
      <xdr:rowOff>1835830</xdr:rowOff>
    </xdr:to>
    <xdr:pic>
      <xdr:nvPicPr>
        <xdr:cNvPr id="40216" name="Picture 24">
          <a:extLst>
            <a:ext uri="{FF2B5EF4-FFF2-40B4-BE49-F238E27FC236}">
              <a16:creationId xmlns:a16="http://schemas.microsoft.com/office/drawing/2014/main" xmlns="" id="{00000000-0008-0000-0600-0000189D0000}"/>
            </a:ext>
          </a:extLst>
        </xdr:cNvPr>
        <xdr:cNvPicPr>
          <a:picLocks noChangeAspect="1" noChangeArrowheads="1"/>
          <a:extLst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80" t="1569" r="774" b="1569"/>
        <a:stretch>
          <a:fillRect/>
        </a:stretch>
      </xdr:blipFill>
      <xdr:spPr bwMode="auto">
        <a:xfrm>
          <a:off x="4004583" y="3894365"/>
          <a:ext cx="3601361" cy="1741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4109357</xdr:colOff>
      <xdr:row>7</xdr:row>
      <xdr:rowOff>78921</xdr:rowOff>
    </xdr:from>
    <xdr:to>
      <xdr:col>2</xdr:col>
      <xdr:colOff>3604082</xdr:colOff>
      <xdr:row>7</xdr:row>
      <xdr:rowOff>1847219</xdr:rowOff>
    </xdr:to>
    <xdr:pic>
      <xdr:nvPicPr>
        <xdr:cNvPr id="40217" name="Picture 25">
          <a:extLst>
            <a:ext uri="{FF2B5EF4-FFF2-40B4-BE49-F238E27FC236}">
              <a16:creationId xmlns:a16="http://schemas.microsoft.com/office/drawing/2014/main" xmlns="" id="{00000000-0008-0000-0600-0000199D0000}"/>
            </a:ext>
          </a:extLst>
        </xdr:cNvPr>
        <xdr:cNvPicPr>
          <a:picLocks noChangeAspect="1" noChangeArrowheads="1"/>
          <a:extLst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83" t="1176" r="970" b="1176"/>
        <a:stretch>
          <a:fillRect/>
        </a:stretch>
      </xdr:blipFill>
      <xdr:spPr bwMode="auto">
        <a:xfrm>
          <a:off x="4313464" y="7059385"/>
          <a:ext cx="3600000" cy="17682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4001861</xdr:colOff>
      <xdr:row>9</xdr:row>
      <xdr:rowOff>142875</xdr:rowOff>
    </xdr:from>
    <xdr:to>
      <xdr:col>2</xdr:col>
      <xdr:colOff>3600000</xdr:colOff>
      <xdr:row>9</xdr:row>
      <xdr:rowOff>1888414</xdr:rowOff>
    </xdr:to>
    <xdr:pic>
      <xdr:nvPicPr>
        <xdr:cNvPr id="40218" name="Picture 26">
          <a:extLst>
            <a:ext uri="{FF2B5EF4-FFF2-40B4-BE49-F238E27FC236}">
              <a16:creationId xmlns:a16="http://schemas.microsoft.com/office/drawing/2014/main" xmlns="" id="{00000000-0008-0000-0600-00001A9D0000}"/>
            </a:ext>
          </a:extLst>
        </xdr:cNvPr>
        <xdr:cNvPicPr>
          <a:picLocks noChangeAspect="1" noChangeArrowheads="1"/>
          <a:extLst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83" t="1176" r="777" b="1569"/>
        <a:stretch>
          <a:fillRect/>
        </a:stretch>
      </xdr:blipFill>
      <xdr:spPr bwMode="auto">
        <a:xfrm>
          <a:off x="4205968" y="9735911"/>
          <a:ext cx="3600000" cy="17455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2722</xdr:colOff>
      <xdr:row>11</xdr:row>
      <xdr:rowOff>102054</xdr:rowOff>
    </xdr:from>
    <xdr:to>
      <xdr:col>2</xdr:col>
      <xdr:colOff>3601361</xdr:colOff>
      <xdr:row>11</xdr:row>
      <xdr:rowOff>1865059</xdr:rowOff>
    </xdr:to>
    <xdr:pic>
      <xdr:nvPicPr>
        <xdr:cNvPr id="40219" name="Picture 27">
          <a:extLst>
            <a:ext uri="{FF2B5EF4-FFF2-40B4-BE49-F238E27FC236}">
              <a16:creationId xmlns:a16="http://schemas.microsoft.com/office/drawing/2014/main" xmlns="" id="{00000000-0008-0000-0600-00001B9D0000}"/>
            </a:ext>
          </a:extLst>
        </xdr:cNvPr>
        <xdr:cNvPicPr>
          <a:picLocks noChangeAspect="1" noChangeArrowheads="1"/>
          <a:extLst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80" t="1167" r="966" b="1556"/>
        <a:stretch>
          <a:fillRect/>
        </a:stretch>
      </xdr:blipFill>
      <xdr:spPr bwMode="auto">
        <a:xfrm>
          <a:off x="4022272" y="11274879"/>
          <a:ext cx="3598639" cy="17630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405493</xdr:colOff>
      <xdr:row>3</xdr:row>
      <xdr:rowOff>21772</xdr:rowOff>
    </xdr:from>
    <xdr:to>
      <xdr:col>3</xdr:col>
      <xdr:colOff>4005493</xdr:colOff>
      <xdr:row>3</xdr:row>
      <xdr:rowOff>1783513</xdr:rowOff>
    </xdr:to>
    <xdr:pic>
      <xdr:nvPicPr>
        <xdr:cNvPr id="40220" name="Picture 28">
          <a:extLst>
            <a:ext uri="{FF2B5EF4-FFF2-40B4-BE49-F238E27FC236}">
              <a16:creationId xmlns:a16="http://schemas.microsoft.com/office/drawing/2014/main" xmlns="" id="{00000000-0008-0000-0600-00001C9D0000}"/>
            </a:ext>
          </a:extLst>
        </xdr:cNvPr>
        <xdr:cNvPicPr>
          <a:picLocks noChangeAspect="1" noChangeArrowheads="1"/>
          <a:extLst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87" t="1575" r="1175" b="1575"/>
        <a:stretch>
          <a:fillRect/>
        </a:stretch>
      </xdr:blipFill>
      <xdr:spPr bwMode="auto">
        <a:xfrm>
          <a:off x="8235043" y="1460047"/>
          <a:ext cx="3600000" cy="17617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400050</xdr:colOff>
      <xdr:row>5</xdr:row>
      <xdr:rowOff>78921</xdr:rowOff>
    </xdr:from>
    <xdr:to>
      <xdr:col>3</xdr:col>
      <xdr:colOff>4000050</xdr:colOff>
      <xdr:row>5</xdr:row>
      <xdr:rowOff>1825903</xdr:rowOff>
    </xdr:to>
    <xdr:pic>
      <xdr:nvPicPr>
        <xdr:cNvPr id="40221" name="Picture 29">
          <a:extLst>
            <a:ext uri="{FF2B5EF4-FFF2-40B4-BE49-F238E27FC236}">
              <a16:creationId xmlns:a16="http://schemas.microsoft.com/office/drawing/2014/main" xmlns="" id="{00000000-0008-0000-0600-00001D9D0000}"/>
            </a:ext>
          </a:extLst>
        </xdr:cNvPr>
        <xdr:cNvPicPr>
          <a:picLocks noChangeAspect="1" noChangeArrowheads="1"/>
          <a:extLst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89" t="1195" r="786" b="1593"/>
        <a:stretch>
          <a:fillRect/>
        </a:stretch>
      </xdr:blipFill>
      <xdr:spPr bwMode="auto">
        <a:xfrm>
          <a:off x="8224157" y="4732564"/>
          <a:ext cx="3600000" cy="17469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314325</xdr:colOff>
      <xdr:row>7</xdr:row>
      <xdr:rowOff>61232</xdr:rowOff>
    </xdr:from>
    <xdr:to>
      <xdr:col>3</xdr:col>
      <xdr:colOff>3914325</xdr:colOff>
      <xdr:row>7</xdr:row>
      <xdr:rowOff>1835121</xdr:rowOff>
    </xdr:to>
    <xdr:pic>
      <xdr:nvPicPr>
        <xdr:cNvPr id="40222" name="Picture 30">
          <a:extLst>
            <a:ext uri="{FF2B5EF4-FFF2-40B4-BE49-F238E27FC236}">
              <a16:creationId xmlns:a16="http://schemas.microsoft.com/office/drawing/2014/main" xmlns="" id="{00000000-0008-0000-0600-00001E9D0000}"/>
            </a:ext>
          </a:extLst>
        </xdr:cNvPr>
        <xdr:cNvPicPr>
          <a:picLocks noChangeAspect="1" noChangeArrowheads="1"/>
          <a:extLst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89" t="1186" r="1180" b="1186"/>
        <a:stretch>
          <a:fillRect/>
        </a:stretch>
      </xdr:blipFill>
      <xdr:spPr bwMode="auto">
        <a:xfrm>
          <a:off x="8138432" y="7041696"/>
          <a:ext cx="3600000" cy="17738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353786</xdr:colOff>
      <xdr:row>9</xdr:row>
      <xdr:rowOff>134711</xdr:rowOff>
    </xdr:from>
    <xdr:to>
      <xdr:col>3</xdr:col>
      <xdr:colOff>3963311</xdr:colOff>
      <xdr:row>9</xdr:row>
      <xdr:rowOff>1879138</xdr:rowOff>
    </xdr:to>
    <xdr:pic>
      <xdr:nvPicPr>
        <xdr:cNvPr id="40223" name="Picture 31">
          <a:extLst>
            <a:ext uri="{FF2B5EF4-FFF2-40B4-BE49-F238E27FC236}">
              <a16:creationId xmlns:a16="http://schemas.microsoft.com/office/drawing/2014/main" xmlns="" id="{00000000-0008-0000-0600-00001F9D0000}"/>
            </a:ext>
          </a:extLst>
        </xdr:cNvPr>
        <xdr:cNvPicPr>
          <a:picLocks noChangeAspect="1" noChangeArrowheads="1"/>
          <a:extLst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89" t="1190" r="589" b="1587"/>
        <a:stretch>
          <a:fillRect/>
        </a:stretch>
      </xdr:blipFill>
      <xdr:spPr bwMode="auto">
        <a:xfrm>
          <a:off x="8177893" y="9564461"/>
          <a:ext cx="3609525" cy="17444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299357</xdr:colOff>
      <xdr:row>11</xdr:row>
      <xdr:rowOff>78922</xdr:rowOff>
    </xdr:from>
    <xdr:to>
      <xdr:col>3</xdr:col>
      <xdr:colOff>3908882</xdr:colOff>
      <xdr:row>11</xdr:row>
      <xdr:rowOff>1851025</xdr:rowOff>
    </xdr:to>
    <xdr:pic>
      <xdr:nvPicPr>
        <xdr:cNvPr id="40224" name="Picture 32">
          <a:extLst>
            <a:ext uri="{FF2B5EF4-FFF2-40B4-BE49-F238E27FC236}">
              <a16:creationId xmlns:a16="http://schemas.microsoft.com/office/drawing/2014/main" xmlns="" id="{00000000-0008-0000-0600-0000209D0000}"/>
            </a:ext>
          </a:extLst>
        </xdr:cNvPr>
        <xdr:cNvPicPr>
          <a:picLocks noChangeAspect="1" noChangeArrowheads="1"/>
          <a:extLst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4" t="1195" r="990" b="1196"/>
        <a:stretch>
          <a:fillRect/>
        </a:stretch>
      </xdr:blipFill>
      <xdr:spPr bwMode="auto">
        <a:xfrm>
          <a:off x="8123464" y="11985172"/>
          <a:ext cx="3609525" cy="17721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1743075</xdr:colOff>
      <xdr:row>0</xdr:row>
      <xdr:rowOff>57150</xdr:rowOff>
    </xdr:from>
    <xdr:to>
      <xdr:col>3</xdr:col>
      <xdr:colOff>3962400</xdr:colOff>
      <xdr:row>1</xdr:row>
      <xdr:rowOff>38100</xdr:rowOff>
    </xdr:to>
    <xdr:pic>
      <xdr:nvPicPr>
        <xdr:cNvPr id="18" name="Picture 1275">
          <a:extLst>
            <a:ext uri="{FF2B5EF4-FFF2-40B4-BE49-F238E27FC236}">
              <a16:creationId xmlns:a16="http://schemas.microsoft.com/office/drawing/2014/main" xmlns="" id="{00000000-0008-0000-0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 l="4738" t="10617" r="7222"/>
        <a:stretch>
          <a:fillRect/>
        </a:stretch>
      </xdr:blipFill>
      <xdr:spPr bwMode="auto">
        <a:xfrm>
          <a:off x="9410700" y="57150"/>
          <a:ext cx="2219325" cy="8191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1304925</xdr:colOff>
      <xdr:row>0</xdr:row>
      <xdr:rowOff>38100</xdr:rowOff>
    </xdr:from>
    <xdr:to>
      <xdr:col>3</xdr:col>
      <xdr:colOff>3524250</xdr:colOff>
      <xdr:row>1</xdr:row>
      <xdr:rowOff>19050</xdr:rowOff>
    </xdr:to>
    <xdr:pic>
      <xdr:nvPicPr>
        <xdr:cNvPr id="17" name="Picture 1275">
          <a:extLst>
            <a:ext uri="{FF2B5EF4-FFF2-40B4-BE49-F238E27FC236}">
              <a16:creationId xmlns:a16="http://schemas.microsoft.com/office/drawing/2014/main" xmlns="" id="{00000000-0008-0000-0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4738" t="10617" r="7222"/>
        <a:stretch>
          <a:fillRect/>
        </a:stretch>
      </xdr:blipFill>
      <xdr:spPr bwMode="auto">
        <a:xfrm>
          <a:off x="8391525" y="38100"/>
          <a:ext cx="2219325" cy="8191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180976</xdr:colOff>
      <xdr:row>2</xdr:row>
      <xdr:rowOff>133350</xdr:rowOff>
    </xdr:from>
    <xdr:to>
      <xdr:col>2</xdr:col>
      <xdr:colOff>202481</xdr:colOff>
      <xdr:row>3</xdr:row>
      <xdr:rowOff>1970475</xdr:rowOff>
    </xdr:to>
    <xdr:pic>
      <xdr:nvPicPr>
        <xdr:cNvPr id="18" name="Picture 1">
          <a:extLst>
            <a:ext uri="{FF2B5EF4-FFF2-40B4-BE49-F238E27FC236}">
              <a16:creationId xmlns:a16="http://schemas.microsoft.com/office/drawing/2014/main" xmlns="" id="{00000000-0008-0000-0700-0000F0D00000}"/>
            </a:ext>
          </a:extLst>
        </xdr:cNvPr>
        <xdr:cNvPicPr>
          <a:picLocks noChangeAspect="1" noChangeArrowheads="1"/>
          <a:extLst/>
        </xdr:cNvPicPr>
      </xdr:nvPicPr>
      <xdr:blipFill rotWithShape="1">
        <a:blip xmlns:r="http://schemas.openxmlformats.org/officeDocument/2006/relationships" r:embed="rId2">
          <a:duotone>
            <a:prstClr val="black"/>
            <a:schemeClr val="bg2">
              <a:lumMod val="75000"/>
              <a:tint val="45000"/>
              <a:satMod val="400000"/>
            </a:scheme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710" t="1163" r="773" b="1550"/>
        <a:stretch/>
      </xdr:blipFill>
      <xdr:spPr bwMode="auto">
        <a:xfrm>
          <a:off x="390526" y="1314450"/>
          <a:ext cx="3440980" cy="19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533740</xdr:colOff>
      <xdr:row>2</xdr:row>
      <xdr:rowOff>123822</xdr:rowOff>
    </xdr:from>
    <xdr:to>
      <xdr:col>2</xdr:col>
      <xdr:colOff>3147581</xdr:colOff>
      <xdr:row>3</xdr:row>
      <xdr:rowOff>1960947</xdr:rowOff>
    </xdr:to>
    <xdr:pic>
      <xdr:nvPicPr>
        <xdr:cNvPr id="19" name="Picture 6">
          <a:extLst>
            <a:ext uri="{FF2B5EF4-FFF2-40B4-BE49-F238E27FC236}">
              <a16:creationId xmlns:a16="http://schemas.microsoft.com/office/drawing/2014/main" xmlns="" id="{00000000-0008-0000-0700-0000F5D00000}"/>
            </a:ext>
          </a:extLst>
        </xdr:cNvPr>
        <xdr:cNvPicPr>
          <a:picLocks noChangeAspect="1" noChangeArrowheads="1"/>
          <a:extLst/>
        </xdr:cNvPicPr>
      </xdr:nvPicPr>
      <xdr:blipFill rotWithShape="1">
        <a:blip xmlns:r="http://schemas.openxmlformats.org/officeDocument/2006/relationships" r:embed="rId3">
          <a:grayscl/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560" t="1172" r="14577" b="1172"/>
        <a:stretch/>
      </xdr:blipFill>
      <xdr:spPr bwMode="auto">
        <a:xfrm>
          <a:off x="4162765" y="1304922"/>
          <a:ext cx="2613841" cy="1980000"/>
        </a:xfrm>
        <a:prstGeom prst="rect">
          <a:avLst/>
        </a:prstGeom>
        <a:noFill/>
        <a:ln>
          <a:solidFill>
            <a:schemeClr val="bg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3240542</xdr:colOff>
      <xdr:row>2</xdr:row>
      <xdr:rowOff>131760</xdr:rowOff>
    </xdr:from>
    <xdr:to>
      <xdr:col>3</xdr:col>
      <xdr:colOff>3372687</xdr:colOff>
      <xdr:row>3</xdr:row>
      <xdr:rowOff>1968885</xdr:rowOff>
    </xdr:to>
    <xdr:pic>
      <xdr:nvPicPr>
        <xdr:cNvPr id="20" name="Picture 11">
          <a:extLst>
            <a:ext uri="{FF2B5EF4-FFF2-40B4-BE49-F238E27FC236}">
              <a16:creationId xmlns:a16="http://schemas.microsoft.com/office/drawing/2014/main" xmlns="" id="{00000000-0008-0000-0700-0000FAD00000}"/>
            </a:ext>
          </a:extLst>
        </xdr:cNvPr>
        <xdr:cNvPicPr>
          <a:picLocks noChangeAspect="1" noChangeArrowheads="1"/>
          <a:extLst/>
        </xdr:cNvPicPr>
      </xdr:nvPicPr>
      <xdr:blipFill rotWithShape="1">
        <a:blip xmlns:r="http://schemas.openxmlformats.org/officeDocument/2006/relationships" r:embed="rId4">
          <a:grayscl/>
          <a:extLst>
            <a:ext uri="{28A0092B-C50C-407E-A947-70E740481C1C}">
              <a14:useLocalDpi xmlns:a14="http://schemas.microsoft.com/office/drawing/2010/main" val="0"/>
            </a:ext>
          </a:extLst>
        </a:blip>
        <a:srcRect l="588" t="1181" r="9862" b="1575"/>
        <a:stretch/>
      </xdr:blipFill>
      <xdr:spPr bwMode="auto">
        <a:xfrm>
          <a:off x="6869567" y="1312860"/>
          <a:ext cx="3589720" cy="1980000"/>
        </a:xfrm>
        <a:prstGeom prst="rect">
          <a:avLst/>
        </a:prstGeom>
        <a:noFill/>
        <a:ln>
          <a:solidFill>
            <a:schemeClr val="bg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171450</xdr:colOff>
      <xdr:row>5</xdr:row>
      <xdr:rowOff>9525</xdr:rowOff>
    </xdr:from>
    <xdr:to>
      <xdr:col>1</xdr:col>
      <xdr:colOff>3113562</xdr:colOff>
      <xdr:row>5</xdr:row>
      <xdr:rowOff>1989525</xdr:rowOff>
    </xdr:to>
    <xdr:pic>
      <xdr:nvPicPr>
        <xdr:cNvPr id="25" name="Picture 2">
          <a:extLst>
            <a:ext uri="{FF2B5EF4-FFF2-40B4-BE49-F238E27FC236}">
              <a16:creationId xmlns:a16="http://schemas.microsoft.com/office/drawing/2014/main" xmlns="" id="{00000000-0008-0000-0700-0000F1D00000}"/>
            </a:ext>
          </a:extLst>
        </xdr:cNvPr>
        <xdr:cNvPicPr>
          <a:picLocks noChangeAspect="1" noChangeArrowheads="1"/>
          <a:extLst/>
        </xdr:cNvPicPr>
      </xdr:nvPicPr>
      <xdr:blipFill rotWithShape="1">
        <a:blip xmlns:r="http://schemas.openxmlformats.org/officeDocument/2006/relationships" r:embed="rId5">
          <a:duotone>
            <a:prstClr val="black"/>
            <a:srgbClr val="D9C3A5">
              <a:tint val="50000"/>
              <a:satMod val="18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832" t="1172" r="12539" b="1172"/>
        <a:stretch/>
      </xdr:blipFill>
      <xdr:spPr bwMode="auto">
        <a:xfrm>
          <a:off x="381000" y="3838575"/>
          <a:ext cx="2942112" cy="19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51632</xdr:colOff>
      <xdr:row>5</xdr:row>
      <xdr:rowOff>41012</xdr:rowOff>
    </xdr:from>
    <xdr:to>
      <xdr:col>2</xdr:col>
      <xdr:colOff>3115219</xdr:colOff>
      <xdr:row>5</xdr:row>
      <xdr:rowOff>2021012</xdr:rowOff>
    </xdr:to>
    <xdr:pic>
      <xdr:nvPicPr>
        <xdr:cNvPr id="26" name="Picture 7">
          <a:extLst>
            <a:ext uri="{FF2B5EF4-FFF2-40B4-BE49-F238E27FC236}">
              <a16:creationId xmlns:a16="http://schemas.microsoft.com/office/drawing/2014/main" xmlns="" id="{00000000-0008-0000-0700-0000F6D00000}"/>
            </a:ext>
          </a:extLst>
        </xdr:cNvPr>
        <xdr:cNvPicPr>
          <a:picLocks noChangeAspect="1" noChangeArrowheads="1"/>
          <a:extLst/>
        </xdr:cNvPicPr>
      </xdr:nvPicPr>
      <xdr:blipFill rotWithShape="1">
        <a:blip xmlns:r="http://schemas.openxmlformats.org/officeDocument/2006/relationships" r:embed="rId6">
          <a:grayscl/>
          <a:extLst>
            <a:ext uri="{28A0092B-C50C-407E-A947-70E740481C1C}">
              <a14:useLocalDpi xmlns:a14="http://schemas.microsoft.com/office/drawing/2010/main" val="0"/>
            </a:ext>
          </a:extLst>
        </a:blip>
        <a:srcRect l="8514" t="1176" r="15992" b="1176"/>
        <a:stretch/>
      </xdr:blipFill>
      <xdr:spPr bwMode="auto">
        <a:xfrm>
          <a:off x="3680657" y="3870062"/>
          <a:ext cx="3063587" cy="19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374727</xdr:colOff>
      <xdr:row>5</xdr:row>
      <xdr:rowOff>42069</xdr:rowOff>
    </xdr:from>
    <xdr:to>
      <xdr:col>4</xdr:col>
      <xdr:colOff>55451</xdr:colOff>
      <xdr:row>5</xdr:row>
      <xdr:rowOff>2022069</xdr:rowOff>
    </xdr:to>
    <xdr:pic>
      <xdr:nvPicPr>
        <xdr:cNvPr id="27" name="Picture 12">
          <a:extLst>
            <a:ext uri="{FF2B5EF4-FFF2-40B4-BE49-F238E27FC236}">
              <a16:creationId xmlns:a16="http://schemas.microsoft.com/office/drawing/2014/main" xmlns="" id="{00000000-0008-0000-0700-0000FBD00000}"/>
            </a:ext>
          </a:extLst>
        </xdr:cNvPr>
        <xdr:cNvPicPr>
          <a:picLocks noChangeAspect="1" noChangeArrowheads="1"/>
          <a:extLst/>
        </xdr:cNvPicPr>
      </xdr:nvPicPr>
      <xdr:blipFill rotWithShape="1">
        <a:blip xmlns:r="http://schemas.openxmlformats.org/officeDocument/2006/relationships" r:embed="rId7">
          <a:grayscl/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688" t="1195" r="4503" b="1195"/>
        <a:stretch/>
      </xdr:blipFill>
      <xdr:spPr bwMode="auto">
        <a:xfrm>
          <a:off x="7461327" y="3871119"/>
          <a:ext cx="3252599" cy="198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247651</xdr:colOff>
      <xdr:row>7</xdr:row>
      <xdr:rowOff>14288</xdr:rowOff>
    </xdr:from>
    <xdr:to>
      <xdr:col>2</xdr:col>
      <xdr:colOff>157759</xdr:colOff>
      <xdr:row>7</xdr:row>
      <xdr:rowOff>1994288</xdr:rowOff>
    </xdr:to>
    <xdr:pic>
      <xdr:nvPicPr>
        <xdr:cNvPr id="28" name="Picture 3">
          <a:extLst>
            <a:ext uri="{FF2B5EF4-FFF2-40B4-BE49-F238E27FC236}">
              <a16:creationId xmlns:a16="http://schemas.microsoft.com/office/drawing/2014/main" xmlns="" id="{00000000-0008-0000-0700-0000F2D00000}"/>
            </a:ext>
          </a:extLst>
        </xdr:cNvPr>
        <xdr:cNvPicPr>
          <a:picLocks noChangeAspect="1" noChangeArrowheads="1"/>
          <a:extLst/>
        </xdr:cNvPicPr>
      </xdr:nvPicPr>
      <xdr:blipFill rotWithShape="1">
        <a:blip xmlns:r="http://schemas.openxmlformats.org/officeDocument/2006/relationships" r:embed="rId8">
          <a:grayscl/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155" t="1172" r="774" b="1172"/>
        <a:stretch/>
      </xdr:blipFill>
      <xdr:spPr bwMode="auto">
        <a:xfrm>
          <a:off x="457201" y="6348413"/>
          <a:ext cx="3329583" cy="198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409235</xdr:colOff>
      <xdr:row>7</xdr:row>
      <xdr:rowOff>28045</xdr:rowOff>
    </xdr:from>
    <xdr:to>
      <xdr:col>2</xdr:col>
      <xdr:colOff>3169661</xdr:colOff>
      <xdr:row>7</xdr:row>
      <xdr:rowOff>2008045</xdr:rowOff>
    </xdr:to>
    <xdr:pic>
      <xdr:nvPicPr>
        <xdr:cNvPr id="29" name="Picture 8">
          <a:extLst>
            <a:ext uri="{FF2B5EF4-FFF2-40B4-BE49-F238E27FC236}">
              <a16:creationId xmlns:a16="http://schemas.microsoft.com/office/drawing/2014/main" xmlns="" id="{00000000-0008-0000-0700-0000F7D00000}"/>
            </a:ext>
          </a:extLst>
        </xdr:cNvPr>
        <xdr:cNvPicPr>
          <a:picLocks noChangeAspect="1" noChangeArrowheads="1"/>
          <a:extLst/>
        </xdr:cNvPicPr>
      </xdr:nvPicPr>
      <xdr:blipFill rotWithShape="1">
        <a:blip xmlns:r="http://schemas.openxmlformats.org/officeDocument/2006/relationships" r:embed="rId9">
          <a:grayscl/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825" t="1176" r="13485" b="1176"/>
        <a:stretch/>
      </xdr:blipFill>
      <xdr:spPr bwMode="auto">
        <a:xfrm>
          <a:off x="4038260" y="6362170"/>
          <a:ext cx="2760426" cy="198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374197</xdr:colOff>
      <xdr:row>7</xdr:row>
      <xdr:rowOff>19050</xdr:rowOff>
    </xdr:from>
    <xdr:to>
      <xdr:col>3</xdr:col>
      <xdr:colOff>3102408</xdr:colOff>
      <xdr:row>7</xdr:row>
      <xdr:rowOff>1999050</xdr:rowOff>
    </xdr:to>
    <xdr:pic>
      <xdr:nvPicPr>
        <xdr:cNvPr id="30" name="Picture 13">
          <a:extLst>
            <a:ext uri="{FF2B5EF4-FFF2-40B4-BE49-F238E27FC236}">
              <a16:creationId xmlns:a16="http://schemas.microsoft.com/office/drawing/2014/main" xmlns="" id="{00000000-0008-0000-0700-0000FCD00000}"/>
            </a:ext>
          </a:extLst>
        </xdr:cNvPr>
        <xdr:cNvPicPr>
          <a:picLocks noChangeAspect="1" noChangeArrowheads="1"/>
          <a:extLst/>
        </xdr:cNvPicPr>
      </xdr:nvPicPr>
      <xdr:blipFill rotWithShape="1">
        <a:blip xmlns:r="http://schemas.openxmlformats.org/officeDocument/2006/relationships" r:embed="rId10">
          <a:grayscl/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163" t="1186" r="16226" b="1581"/>
        <a:stretch/>
      </xdr:blipFill>
      <xdr:spPr bwMode="auto">
        <a:xfrm>
          <a:off x="7460797" y="6353175"/>
          <a:ext cx="2728211" cy="198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257176</xdr:colOff>
      <xdr:row>9</xdr:row>
      <xdr:rowOff>19050</xdr:rowOff>
    </xdr:from>
    <xdr:to>
      <xdr:col>2</xdr:col>
      <xdr:colOff>57878</xdr:colOff>
      <xdr:row>9</xdr:row>
      <xdr:rowOff>1999050</xdr:rowOff>
    </xdr:to>
    <xdr:pic>
      <xdr:nvPicPr>
        <xdr:cNvPr id="31" name="Picture 4">
          <a:extLst>
            <a:ext uri="{FF2B5EF4-FFF2-40B4-BE49-F238E27FC236}">
              <a16:creationId xmlns:a16="http://schemas.microsoft.com/office/drawing/2014/main" xmlns="" id="{00000000-0008-0000-0700-0000F3D00000}"/>
            </a:ext>
          </a:extLst>
        </xdr:cNvPr>
        <xdr:cNvPicPr>
          <a:picLocks noChangeAspect="1" noChangeArrowheads="1"/>
          <a:extLst/>
        </xdr:cNvPicPr>
      </xdr:nvPicPr>
      <xdr:blipFill rotWithShape="1"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871" t="1163" r="967" b="1550"/>
        <a:stretch/>
      </xdr:blipFill>
      <xdr:spPr bwMode="auto">
        <a:xfrm>
          <a:off x="466726" y="8858250"/>
          <a:ext cx="3220177" cy="19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378279</xdr:colOff>
      <xdr:row>9</xdr:row>
      <xdr:rowOff>30956</xdr:rowOff>
    </xdr:from>
    <xdr:to>
      <xdr:col>2</xdr:col>
      <xdr:colOff>3028965</xdr:colOff>
      <xdr:row>9</xdr:row>
      <xdr:rowOff>2010956</xdr:rowOff>
    </xdr:to>
    <xdr:pic>
      <xdr:nvPicPr>
        <xdr:cNvPr id="32" name="Picture 9">
          <a:extLst>
            <a:ext uri="{FF2B5EF4-FFF2-40B4-BE49-F238E27FC236}">
              <a16:creationId xmlns:a16="http://schemas.microsoft.com/office/drawing/2014/main" xmlns="" id="{00000000-0008-0000-0700-0000F8D00000}"/>
            </a:ext>
          </a:extLst>
        </xdr:cNvPr>
        <xdr:cNvPicPr>
          <a:picLocks noChangeAspect="1" noChangeArrowheads="1"/>
          <a:extLst/>
        </xdr:cNvPicPr>
      </xdr:nvPicPr>
      <xdr:blipFill rotWithShape="1"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646" t="1176" r="15674" b="1176"/>
        <a:stretch/>
      </xdr:blipFill>
      <xdr:spPr bwMode="auto">
        <a:xfrm>
          <a:off x="4007304" y="8870156"/>
          <a:ext cx="2650686" cy="19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448696</xdr:colOff>
      <xdr:row>9</xdr:row>
      <xdr:rowOff>11906</xdr:rowOff>
    </xdr:from>
    <xdr:to>
      <xdr:col>3</xdr:col>
      <xdr:colOff>3173343</xdr:colOff>
      <xdr:row>9</xdr:row>
      <xdr:rowOff>1991906</xdr:rowOff>
    </xdr:to>
    <xdr:pic>
      <xdr:nvPicPr>
        <xdr:cNvPr id="33" name="Picture 14">
          <a:extLst>
            <a:ext uri="{FF2B5EF4-FFF2-40B4-BE49-F238E27FC236}">
              <a16:creationId xmlns:a16="http://schemas.microsoft.com/office/drawing/2014/main" xmlns="" id="{00000000-0008-0000-0700-0000FDD00000}"/>
            </a:ext>
          </a:extLst>
        </xdr:cNvPr>
        <xdr:cNvPicPr>
          <a:picLocks noChangeAspect="1" noChangeArrowheads="1"/>
          <a:extLst/>
        </xdr:cNvPicPr>
      </xdr:nvPicPr>
      <xdr:blipFill rotWithShape="1"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126" t="1190" r="14127" b="1190"/>
        <a:stretch/>
      </xdr:blipFill>
      <xdr:spPr bwMode="auto">
        <a:xfrm>
          <a:off x="7535296" y="8851106"/>
          <a:ext cx="2724647" cy="19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152400</xdr:colOff>
      <xdr:row>11</xdr:row>
      <xdr:rowOff>19050</xdr:rowOff>
    </xdr:from>
    <xdr:to>
      <xdr:col>1</xdr:col>
      <xdr:colOff>3071297</xdr:colOff>
      <xdr:row>11</xdr:row>
      <xdr:rowOff>1999050</xdr:rowOff>
    </xdr:to>
    <xdr:pic>
      <xdr:nvPicPr>
        <xdr:cNvPr id="34" name="Picture 5">
          <a:extLst>
            <a:ext uri="{FF2B5EF4-FFF2-40B4-BE49-F238E27FC236}">
              <a16:creationId xmlns:a16="http://schemas.microsoft.com/office/drawing/2014/main" xmlns="" id="{00000000-0008-0000-0700-0000F4D00000}"/>
            </a:ext>
          </a:extLst>
        </xdr:cNvPr>
        <xdr:cNvPicPr>
          <a:picLocks noChangeAspect="1" noChangeArrowheads="1"/>
          <a:extLst/>
        </xdr:cNvPicPr>
      </xdr:nvPicPr>
      <xdr:blipFill rotWithShape="1"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025" t="1158" r="10073" b="1158"/>
        <a:stretch/>
      </xdr:blipFill>
      <xdr:spPr bwMode="auto">
        <a:xfrm>
          <a:off x="361950" y="11353800"/>
          <a:ext cx="2918897" cy="198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175871</xdr:colOff>
      <xdr:row>11</xdr:row>
      <xdr:rowOff>50008</xdr:rowOff>
    </xdr:from>
    <xdr:to>
      <xdr:col>2</xdr:col>
      <xdr:colOff>3041434</xdr:colOff>
      <xdr:row>11</xdr:row>
      <xdr:rowOff>2030008</xdr:rowOff>
    </xdr:to>
    <xdr:pic>
      <xdr:nvPicPr>
        <xdr:cNvPr id="35" name="Picture 10">
          <a:extLst>
            <a:ext uri="{FF2B5EF4-FFF2-40B4-BE49-F238E27FC236}">
              <a16:creationId xmlns:a16="http://schemas.microsoft.com/office/drawing/2014/main" xmlns="" id="{00000000-0008-0000-0700-0000F9D00000}"/>
            </a:ext>
          </a:extLst>
        </xdr:cNvPr>
        <xdr:cNvPicPr>
          <a:picLocks noChangeAspect="1" noChangeArrowheads="1"/>
          <a:extLst/>
        </xdr:cNvPicPr>
      </xdr:nvPicPr>
      <xdr:blipFill rotWithShape="1"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718" t="1167" r="14850" b="1294"/>
        <a:stretch/>
      </xdr:blipFill>
      <xdr:spPr bwMode="auto">
        <a:xfrm>
          <a:off x="3804896" y="11384758"/>
          <a:ext cx="2865563" cy="19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505843</xdr:colOff>
      <xdr:row>11</xdr:row>
      <xdr:rowOff>28575</xdr:rowOff>
    </xdr:from>
    <xdr:to>
      <xdr:col>3</xdr:col>
      <xdr:colOff>3025569</xdr:colOff>
      <xdr:row>11</xdr:row>
      <xdr:rowOff>2008575</xdr:rowOff>
    </xdr:to>
    <xdr:pic>
      <xdr:nvPicPr>
        <xdr:cNvPr id="36" name="Picture 15">
          <a:extLst>
            <a:ext uri="{FF2B5EF4-FFF2-40B4-BE49-F238E27FC236}">
              <a16:creationId xmlns:a16="http://schemas.microsoft.com/office/drawing/2014/main" xmlns="" id="{00000000-0008-0000-0700-0000FED00000}"/>
            </a:ext>
          </a:extLst>
        </xdr:cNvPr>
        <xdr:cNvPicPr>
          <a:picLocks noChangeAspect="1" noChangeArrowheads="1"/>
          <a:extLst/>
        </xdr:cNvPicPr>
      </xdr:nvPicPr>
      <xdr:blipFill rotWithShape="1"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769" t="1195" r="17681" b="1195"/>
        <a:stretch/>
      </xdr:blipFill>
      <xdr:spPr bwMode="auto">
        <a:xfrm>
          <a:off x="7592443" y="11363325"/>
          <a:ext cx="2519726" cy="19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28575</xdr:colOff>
      <xdr:row>0</xdr:row>
      <xdr:rowOff>123825</xdr:rowOff>
    </xdr:from>
    <xdr:to>
      <xdr:col>25</xdr:col>
      <xdr:colOff>445293</xdr:colOff>
      <xdr:row>1</xdr:row>
      <xdr:rowOff>11906</xdr:rowOff>
    </xdr:to>
    <xdr:pic>
      <xdr:nvPicPr>
        <xdr:cNvPr id="4" name="Picture 1607" descr="Логотип Алютех-М">
          <a:extLst>
            <a:ext uri="{FF2B5EF4-FFF2-40B4-BE49-F238E27FC236}">
              <a16:creationId xmlns:a16="http://schemas.microsoft.com/office/drawing/2014/main" xmlns="" id="{00000000-0008-0000-0C00-000002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611" t="17438" r="3549" b="46471"/>
        <a:stretch/>
      </xdr:blipFill>
      <xdr:spPr bwMode="auto">
        <a:xfrm>
          <a:off x="10172700" y="123825"/>
          <a:ext cx="2321718" cy="7548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179918</xdr:colOff>
      <xdr:row>3</xdr:row>
      <xdr:rowOff>127001</xdr:rowOff>
    </xdr:from>
    <xdr:to>
      <xdr:col>24</xdr:col>
      <xdr:colOff>338666</xdr:colOff>
      <xdr:row>14</xdr:row>
      <xdr:rowOff>349250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95585" y="1693334"/>
          <a:ext cx="4921248" cy="367241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447675</xdr:colOff>
      <xdr:row>0</xdr:row>
      <xdr:rowOff>123825</xdr:rowOff>
    </xdr:from>
    <xdr:to>
      <xdr:col>25</xdr:col>
      <xdr:colOff>388143</xdr:colOff>
      <xdr:row>1</xdr:row>
      <xdr:rowOff>11906</xdr:rowOff>
    </xdr:to>
    <xdr:pic>
      <xdr:nvPicPr>
        <xdr:cNvPr id="5" name="Picture 1607" descr="Логотип Алютех-М">
          <a:extLst>
            <a:ext uri="{FF2B5EF4-FFF2-40B4-BE49-F238E27FC236}">
              <a16:creationId xmlns:a16="http://schemas.microsoft.com/office/drawing/2014/main" xmlns="" id="{00000000-0008-0000-0C00-000002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611" t="17438" r="3549" b="46471"/>
        <a:stretch/>
      </xdr:blipFill>
      <xdr:spPr bwMode="auto">
        <a:xfrm>
          <a:off x="10115550" y="123825"/>
          <a:ext cx="2321718" cy="7548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440267</xdr:colOff>
      <xdr:row>3</xdr:row>
      <xdr:rowOff>63500</xdr:rowOff>
    </xdr:from>
    <xdr:to>
      <xdr:col>25</xdr:col>
      <xdr:colOff>21167</xdr:colOff>
      <xdr:row>15</xdr:row>
      <xdr:rowOff>209753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779684" y="1629833"/>
          <a:ext cx="5295900" cy="394567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533400</xdr:colOff>
      <xdr:row>0</xdr:row>
      <xdr:rowOff>104775</xdr:rowOff>
    </xdr:from>
    <xdr:to>
      <xdr:col>21</xdr:col>
      <xdr:colOff>492918</xdr:colOff>
      <xdr:row>0</xdr:row>
      <xdr:rowOff>859631</xdr:rowOff>
    </xdr:to>
    <xdr:pic>
      <xdr:nvPicPr>
        <xdr:cNvPr id="5" name="Picture 1607" descr="Логотип Алютех-М">
          <a:extLst>
            <a:ext uri="{FF2B5EF4-FFF2-40B4-BE49-F238E27FC236}">
              <a16:creationId xmlns:a16="http://schemas.microsoft.com/office/drawing/2014/main" xmlns="" id="{00000000-0008-0000-0C00-000002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611" t="17438" r="3549" b="46471"/>
        <a:stretch/>
      </xdr:blipFill>
      <xdr:spPr bwMode="auto">
        <a:xfrm>
          <a:off x="8648700" y="104775"/>
          <a:ext cx="2321718" cy="7548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84666</xdr:colOff>
      <xdr:row>3</xdr:row>
      <xdr:rowOff>104775</xdr:rowOff>
    </xdr:from>
    <xdr:to>
      <xdr:col>21</xdr:col>
      <xdr:colOff>137584</xdr:colOff>
      <xdr:row>13</xdr:row>
      <xdr:rowOff>163616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006166" y="1671108"/>
          <a:ext cx="4159251" cy="335025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90586</xdr:colOff>
      <xdr:row>0</xdr:row>
      <xdr:rowOff>76201</xdr:rowOff>
    </xdr:from>
    <xdr:to>
      <xdr:col>4</xdr:col>
      <xdr:colOff>931067</xdr:colOff>
      <xdr:row>0</xdr:row>
      <xdr:rowOff>609601</xdr:rowOff>
    </xdr:to>
    <xdr:pic>
      <xdr:nvPicPr>
        <xdr:cNvPr id="12" name="Picture 1607" descr="Логотип Алютех-М">
          <a:extLst>
            <a:ext uri="{FF2B5EF4-FFF2-40B4-BE49-F238E27FC236}">
              <a16:creationId xmlns:a16="http://schemas.microsoft.com/office/drawing/2014/main" xmlns="" id="{00000000-0008-0000-0C00-000002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611" t="17438" r="3549" b="46471"/>
        <a:stretch/>
      </xdr:blipFill>
      <xdr:spPr bwMode="auto">
        <a:xfrm>
          <a:off x="6539011" y="76201"/>
          <a:ext cx="1640581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627998</xdr:colOff>
      <xdr:row>3</xdr:row>
      <xdr:rowOff>66675</xdr:rowOff>
    </xdr:from>
    <xdr:to>
      <xdr:col>4</xdr:col>
      <xdr:colOff>723900</xdr:colOff>
      <xdr:row>16</xdr:row>
      <xdr:rowOff>317002</xdr:rowOff>
    </xdr:to>
    <xdr:pic>
      <xdr:nvPicPr>
        <xdr:cNvPr id="2" name="Рисунок 1"/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sharpenSoften amount="25000"/>
                  </a14:imgEffect>
                </a14:imgLayer>
              </a14:imgProps>
            </a:ext>
          </a:extLst>
        </a:blip>
        <a:srcRect t="1363"/>
        <a:stretch/>
      </xdr:blipFill>
      <xdr:spPr>
        <a:xfrm>
          <a:off x="4990448" y="1219200"/>
          <a:ext cx="2915302" cy="39269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</xdr:row>
      <xdr:rowOff>28575</xdr:rowOff>
    </xdr:from>
    <xdr:to>
      <xdr:col>0</xdr:col>
      <xdr:colOff>227095</xdr:colOff>
      <xdr:row>5</xdr:row>
      <xdr:rowOff>244575</xdr:rowOff>
    </xdr:to>
    <xdr:pic>
      <xdr:nvPicPr>
        <xdr:cNvPr id="15" name="Рисунок 14" descr="ÐÐ°ÑÑÐ¸Ð½ÐºÐ¸ Ð¿Ð¾ Ð·Ð°Ð¿ÑÐ¾ÑÑ Ð¸ÐºÐ¾Ð½ÐºÐ° Ð´Ð»Ñ ÑÐ¿Ð¸ÑÐºÐ°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98710"/>
          <a:ext cx="227095" cy="2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</xdr:row>
      <xdr:rowOff>36634</xdr:rowOff>
    </xdr:from>
    <xdr:to>
      <xdr:col>0</xdr:col>
      <xdr:colOff>227095</xdr:colOff>
      <xdr:row>7</xdr:row>
      <xdr:rowOff>1174</xdr:rowOff>
    </xdr:to>
    <xdr:pic>
      <xdr:nvPicPr>
        <xdr:cNvPr id="19" name="Рисунок 18" descr="ÐÐ°ÑÑÐ¸Ð½ÐºÐ¸ Ð¿Ð¾ Ð·Ð°Ð¿ÑÐ¾ÑÑ Ð¸ÐºÐ¾Ð½ÐºÐ° Ð´Ð»Ñ ÑÐ¿Ð¸ÑÐºÐ°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63211"/>
          <a:ext cx="227095" cy="2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227095</xdr:colOff>
      <xdr:row>7</xdr:row>
      <xdr:rowOff>216000</xdr:rowOff>
    </xdr:to>
    <xdr:pic>
      <xdr:nvPicPr>
        <xdr:cNvPr id="20" name="Рисунок 19" descr="ÐÐ°ÑÑÐ¸Ð½ÐºÐ¸ Ð¿Ð¾ Ð·Ð°Ð¿ÑÐ¾ÑÑ Ð¸ÐºÐ¾Ð½ÐºÐ° Ð´Ð»Ñ ÑÐ¿Ð¸ÑÐºÐ°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83019"/>
          <a:ext cx="227095" cy="2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</xdr:row>
      <xdr:rowOff>0</xdr:rowOff>
    </xdr:from>
    <xdr:to>
      <xdr:col>0</xdr:col>
      <xdr:colOff>227095</xdr:colOff>
      <xdr:row>8</xdr:row>
      <xdr:rowOff>216000</xdr:rowOff>
    </xdr:to>
    <xdr:pic>
      <xdr:nvPicPr>
        <xdr:cNvPr id="21" name="Рисунок 20" descr="ÐÐ°ÑÑÐ¸Ð½ÐºÐ¸ Ð¿Ð¾ Ð·Ð°Ð¿ÑÐ¾ÑÑ Ð¸ÐºÐ¾Ð½ÐºÐ° Ð´Ð»Ñ ÑÐ¿Ð¸ÑÐºÐ°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39462"/>
          <a:ext cx="227095" cy="2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</xdr:row>
      <xdr:rowOff>0</xdr:rowOff>
    </xdr:from>
    <xdr:to>
      <xdr:col>0</xdr:col>
      <xdr:colOff>227095</xdr:colOff>
      <xdr:row>9</xdr:row>
      <xdr:rowOff>216000</xdr:rowOff>
    </xdr:to>
    <xdr:pic>
      <xdr:nvPicPr>
        <xdr:cNvPr id="22" name="Рисунок 21" descr="ÐÐ°ÑÑÐ¸Ð½ÐºÐ¸ Ð¿Ð¾ Ð·Ð°Ð¿ÑÐ¾ÑÑ Ð¸ÐºÐ¾Ð½ÐºÐ° Ð´Ð»Ñ ÑÐ¿Ð¸ÑÐºÐ°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95904"/>
          <a:ext cx="227095" cy="2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</xdr:row>
      <xdr:rowOff>0</xdr:rowOff>
    </xdr:from>
    <xdr:to>
      <xdr:col>0</xdr:col>
      <xdr:colOff>227095</xdr:colOff>
      <xdr:row>10</xdr:row>
      <xdr:rowOff>216000</xdr:rowOff>
    </xdr:to>
    <xdr:pic>
      <xdr:nvPicPr>
        <xdr:cNvPr id="23" name="Рисунок 22" descr="ÐÐ°ÑÑÐ¸Ð½ÐºÐ¸ Ð¿Ð¾ Ð·Ð°Ð¿ÑÐ¾ÑÑ Ð¸ÐºÐ¾Ð½ÐºÐ° Ð´Ð»Ñ ÑÐ¿Ð¸ÑÐºÐ°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52346"/>
          <a:ext cx="227095" cy="2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</xdr:row>
      <xdr:rowOff>256442</xdr:rowOff>
    </xdr:from>
    <xdr:to>
      <xdr:col>0</xdr:col>
      <xdr:colOff>227095</xdr:colOff>
      <xdr:row>11</xdr:row>
      <xdr:rowOff>215999</xdr:rowOff>
    </xdr:to>
    <xdr:pic>
      <xdr:nvPicPr>
        <xdr:cNvPr id="24" name="Рисунок 23" descr="ÐÐ°ÑÑÐ¸Ð½ÐºÐ¸ Ð¿Ð¾ Ð·Ð°Ð¿ÑÐ¾ÑÑ Ð¸ÐºÐ¾Ð½ÐºÐ° Ð´Ð»Ñ ÑÐ¿Ð¸ÑÐºÐ°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08788"/>
          <a:ext cx="227095" cy="2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10583</xdr:colOff>
      <xdr:row>12</xdr:row>
      <xdr:rowOff>63500</xdr:rowOff>
    </xdr:from>
    <xdr:to>
      <xdr:col>1</xdr:col>
      <xdr:colOff>2548043</xdr:colOff>
      <xdr:row>18</xdr:row>
      <xdr:rowOff>115146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17500" y="3725333"/>
          <a:ext cx="2537460" cy="193548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5103</xdr:colOff>
      <xdr:row>0</xdr:row>
      <xdr:rowOff>68717</xdr:rowOff>
    </xdr:from>
    <xdr:to>
      <xdr:col>13</xdr:col>
      <xdr:colOff>421821</xdr:colOff>
      <xdr:row>0</xdr:row>
      <xdr:rowOff>823573</xdr:rowOff>
    </xdr:to>
    <xdr:pic>
      <xdr:nvPicPr>
        <xdr:cNvPr id="2" name="Picture 1607" descr="Логотип Алютех-М">
          <a:extLst>
            <a:ext uri="{FF2B5EF4-FFF2-40B4-BE49-F238E27FC236}">
              <a16:creationId xmlns:a16="http://schemas.microsoft.com/office/drawing/2014/main" xmlns="" id="{00000000-0008-0000-0C00-000002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611" t="17438" r="3549" b="46471"/>
        <a:stretch/>
      </xdr:blipFill>
      <xdr:spPr bwMode="auto">
        <a:xfrm>
          <a:off x="8006103" y="68717"/>
          <a:ext cx="2321718" cy="7548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976315</xdr:colOff>
      <xdr:row>52</xdr:row>
      <xdr:rowOff>523875</xdr:rowOff>
    </xdr:from>
    <xdr:to>
      <xdr:col>12</xdr:col>
      <xdr:colOff>475735</xdr:colOff>
      <xdr:row>52</xdr:row>
      <xdr:rowOff>2083593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719890" y="12782550"/>
          <a:ext cx="3154639" cy="1559718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190500</xdr:colOff>
      <xdr:row>52</xdr:row>
      <xdr:rowOff>47626</xdr:rowOff>
    </xdr:from>
    <xdr:to>
      <xdr:col>2</xdr:col>
      <xdr:colOff>714375</xdr:colOff>
      <xdr:row>52</xdr:row>
      <xdr:rowOff>2199621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38225" y="12306301"/>
          <a:ext cx="1676400" cy="2151995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1714500</xdr:colOff>
      <xdr:row>52</xdr:row>
      <xdr:rowOff>333375</xdr:rowOff>
    </xdr:from>
    <xdr:to>
      <xdr:col>5</xdr:col>
      <xdr:colOff>523874</xdr:colOff>
      <xdr:row>52</xdr:row>
      <xdr:rowOff>2022818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714750" y="12592050"/>
          <a:ext cx="2552699" cy="168944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3</xdr:row>
      <xdr:rowOff>95250</xdr:rowOff>
    </xdr:from>
    <xdr:ext cx="940303" cy="2133600"/>
    <xdr:pic>
      <xdr:nvPicPr>
        <xdr:cNvPr id="2" name="Рисунок 1" descr="S-Ð³Ð¾ÑÑ">
          <a:extLst>
            <a:ext uri="{FF2B5EF4-FFF2-40B4-BE49-F238E27FC236}">
              <a16:creationId xmlns:a16="http://schemas.microsoft.com/office/drawing/2014/main" xmlns="" id="{00000000-0008-0000-01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428750"/>
          <a:ext cx="940303" cy="2133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1418692</xdr:colOff>
      <xdr:row>3</xdr:row>
      <xdr:rowOff>111919</xdr:rowOff>
    </xdr:from>
    <xdr:ext cx="945525" cy="2116479"/>
    <xdr:pic>
      <xdr:nvPicPr>
        <xdr:cNvPr id="3" name="Рисунок 2" descr="Ð¤Ð¸Ð»ÐµÐ½ÐºÐ°">
          <a:extLst>
            <a:ext uri="{FF2B5EF4-FFF2-40B4-BE49-F238E27FC236}">
              <a16:creationId xmlns:a16="http://schemas.microsoft.com/office/drawing/2014/main" xmlns="" id="{00000000-0008-0000-0100-00002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3542" y="1445419"/>
          <a:ext cx="945525" cy="21164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1341172</xdr:colOff>
      <xdr:row>3</xdr:row>
      <xdr:rowOff>76201</xdr:rowOff>
    </xdr:from>
    <xdr:ext cx="945525" cy="2116479"/>
    <xdr:pic>
      <xdr:nvPicPr>
        <xdr:cNvPr id="4" name="Рисунок 3" descr="M-Ð³Ð¾ÑÑ">
          <a:extLst>
            <a:ext uri="{FF2B5EF4-FFF2-40B4-BE49-F238E27FC236}">
              <a16:creationId xmlns:a16="http://schemas.microsoft.com/office/drawing/2014/main" xmlns="" id="{00000000-0008-0000-01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3572" y="1409701"/>
          <a:ext cx="945525" cy="21164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1441714</xdr:colOff>
      <xdr:row>3</xdr:row>
      <xdr:rowOff>102394</xdr:rowOff>
    </xdr:from>
    <xdr:ext cx="945525" cy="2121242"/>
    <xdr:pic>
      <xdr:nvPicPr>
        <xdr:cNvPr id="5" name="Рисунок 4" descr="L-Ð³Ð¾ÑÑ">
          <a:extLst>
            <a:ext uri="{FF2B5EF4-FFF2-40B4-BE49-F238E27FC236}">
              <a16:creationId xmlns:a16="http://schemas.microsoft.com/office/drawing/2014/main" xmlns="" id="{00000000-0008-0000-01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84764" y="1435894"/>
          <a:ext cx="945525" cy="21212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13493</xdr:colOff>
      <xdr:row>3</xdr:row>
      <xdr:rowOff>90488</xdr:rowOff>
    </xdr:from>
    <xdr:ext cx="945525" cy="2121243"/>
    <xdr:pic>
      <xdr:nvPicPr>
        <xdr:cNvPr id="6" name="Рисунок 5" descr="ÐÐ¸ÐºÑÐ¾Ð²Ð¾Ð»Ð½Ð°">
          <a:extLst>
            <a:ext uri="{FF2B5EF4-FFF2-40B4-BE49-F238E27FC236}">
              <a16:creationId xmlns:a16="http://schemas.microsoft.com/office/drawing/2014/main" xmlns="" id="{00000000-0008-0000-01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8343" y="1423988"/>
          <a:ext cx="945525" cy="21212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</xdr:col>
      <xdr:colOff>57150</xdr:colOff>
      <xdr:row>9</xdr:row>
      <xdr:rowOff>95251</xdr:rowOff>
    </xdr:from>
    <xdr:to>
      <xdr:col>1</xdr:col>
      <xdr:colOff>1296933</xdr:colOff>
      <xdr:row>12</xdr:row>
      <xdr:rowOff>95251</xdr:rowOff>
    </xdr:to>
    <xdr:pic>
      <xdr:nvPicPr>
        <xdr:cNvPr id="7" name="Рисунок 6"/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31588"/>
        <a:stretch/>
      </xdr:blipFill>
      <xdr:spPr>
        <a:xfrm>
          <a:off x="206829" y="5606144"/>
          <a:ext cx="1239783" cy="1905000"/>
        </a:xfrm>
        <a:prstGeom prst="rect">
          <a:avLst/>
        </a:prstGeom>
      </xdr:spPr>
    </xdr:pic>
    <xdr:clientData/>
  </xdr:twoCellAnchor>
  <xdr:twoCellAnchor editAs="oneCell">
    <xdr:from>
      <xdr:col>9</xdr:col>
      <xdr:colOff>190500</xdr:colOff>
      <xdr:row>9</xdr:row>
      <xdr:rowOff>71437</xdr:rowOff>
    </xdr:from>
    <xdr:to>
      <xdr:col>10</xdr:col>
      <xdr:colOff>257704</xdr:colOff>
      <xdr:row>12</xdr:row>
      <xdr:rowOff>131530</xdr:rowOff>
    </xdr:to>
    <xdr:pic>
      <xdr:nvPicPr>
        <xdr:cNvPr id="12" name="Рисунок 11" descr="ÐÑÐºÐ°ÑÐ½ÑÐµ Ð²Ð¾ÑÐ¾ÑÐ° ÐÐÐ®Ð¢ÐÐ¥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644" b="6543"/>
        <a:stretch/>
      </xdr:blipFill>
      <xdr:spPr bwMode="auto">
        <a:xfrm>
          <a:off x="11239500" y="4786312"/>
          <a:ext cx="1631156" cy="19650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83344</xdr:colOff>
      <xdr:row>28</xdr:row>
      <xdr:rowOff>71438</xdr:rowOff>
    </xdr:from>
    <xdr:to>
      <xdr:col>3</xdr:col>
      <xdr:colOff>102288</xdr:colOff>
      <xdr:row>28</xdr:row>
      <xdr:rowOff>2121218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38125" y="9691688"/>
          <a:ext cx="2987040" cy="2049780"/>
        </a:xfrm>
        <a:prstGeom prst="rect">
          <a:avLst/>
        </a:prstGeom>
      </xdr:spPr>
    </xdr:pic>
    <xdr:clientData/>
  </xdr:twoCellAnchor>
  <xdr:twoCellAnchor editAs="oneCell">
    <xdr:from>
      <xdr:col>6</xdr:col>
      <xdr:colOff>404812</xdr:colOff>
      <xdr:row>27</xdr:row>
      <xdr:rowOff>166687</xdr:rowOff>
    </xdr:from>
    <xdr:to>
      <xdr:col>8</xdr:col>
      <xdr:colOff>1291008</xdr:colOff>
      <xdr:row>28</xdr:row>
      <xdr:rowOff>2090420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7786687" y="9572625"/>
          <a:ext cx="2994660" cy="2141220"/>
        </a:xfrm>
        <a:prstGeom prst="rect">
          <a:avLst/>
        </a:prstGeom>
      </xdr:spPr>
    </xdr:pic>
    <xdr:clientData/>
  </xdr:twoCellAnchor>
  <xdr:twoCellAnchor editAs="oneCell">
    <xdr:from>
      <xdr:col>1</xdr:col>
      <xdr:colOff>226219</xdr:colOff>
      <xdr:row>32</xdr:row>
      <xdr:rowOff>190500</xdr:rowOff>
    </xdr:from>
    <xdr:to>
      <xdr:col>3</xdr:col>
      <xdr:colOff>153723</xdr:colOff>
      <xdr:row>33</xdr:row>
      <xdr:rowOff>168382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381000" y="12549188"/>
          <a:ext cx="2895600" cy="2194560"/>
        </a:xfrm>
        <a:prstGeom prst="rect">
          <a:avLst/>
        </a:prstGeom>
      </xdr:spPr>
    </xdr:pic>
    <xdr:clientData/>
  </xdr:twoCellAnchor>
  <xdr:twoCellAnchor editAs="oneCell">
    <xdr:from>
      <xdr:col>7</xdr:col>
      <xdr:colOff>11906</xdr:colOff>
      <xdr:row>32</xdr:row>
      <xdr:rowOff>226218</xdr:rowOff>
    </xdr:from>
    <xdr:to>
      <xdr:col>8</xdr:col>
      <xdr:colOff>1198775</xdr:colOff>
      <xdr:row>33</xdr:row>
      <xdr:rowOff>476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7941469" y="12584906"/>
          <a:ext cx="2750820" cy="1988820"/>
        </a:xfrm>
        <a:prstGeom prst="rect">
          <a:avLst/>
        </a:prstGeom>
      </xdr:spPr>
    </xdr:pic>
    <xdr:clientData/>
  </xdr:twoCellAnchor>
  <xdr:twoCellAnchor editAs="oneCell">
    <xdr:from>
      <xdr:col>6</xdr:col>
      <xdr:colOff>345281</xdr:colOff>
      <xdr:row>36</xdr:row>
      <xdr:rowOff>166687</xdr:rowOff>
    </xdr:from>
    <xdr:to>
      <xdr:col>8</xdr:col>
      <xdr:colOff>1162897</xdr:colOff>
      <xdr:row>38</xdr:row>
      <xdr:rowOff>1544478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7727156" y="15680531"/>
          <a:ext cx="2926080" cy="223266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790574</xdr:colOff>
      <xdr:row>0</xdr:row>
      <xdr:rowOff>57151</xdr:rowOff>
    </xdr:from>
    <xdr:to>
      <xdr:col>14</xdr:col>
      <xdr:colOff>21430</xdr:colOff>
      <xdr:row>1</xdr:row>
      <xdr:rowOff>104776</xdr:rowOff>
    </xdr:to>
    <xdr:pic>
      <xdr:nvPicPr>
        <xdr:cNvPr id="3" name="Picture 1275">
          <a:extLst>
            <a:ext uri="{FF2B5EF4-FFF2-40B4-BE49-F238E27FC236}">
              <a16:creationId xmlns:a16="http://schemas.microsoft.com/office/drawing/2014/main" xmlns="" id="{00000000-0008-0000-0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4738" t="10617" r="7222"/>
        <a:stretch>
          <a:fillRect/>
        </a:stretch>
      </xdr:blipFill>
      <xdr:spPr bwMode="auto">
        <a:xfrm>
          <a:off x="10553699" y="57151"/>
          <a:ext cx="2219325" cy="8191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38</xdr:row>
      <xdr:rowOff>0</xdr:rowOff>
    </xdr:from>
    <xdr:to>
      <xdr:col>1</xdr:col>
      <xdr:colOff>1410350</xdr:colOff>
      <xdr:row>44</xdr:row>
      <xdr:rowOff>79010</xdr:rowOff>
    </xdr:to>
    <xdr:pic>
      <xdr:nvPicPr>
        <xdr:cNvPr id="4" name="Рисунок 3" descr="Ð¢ÑÐ¼Ð½ÑÐ¹ Ð´ÑÐ±">
          <a:extLst>
            <a:ext uri="{FF2B5EF4-FFF2-40B4-BE49-F238E27FC236}">
              <a16:creationId xmlns:a16="http://schemas.microsoft.com/office/drawing/2014/main" xmlns="" id="{00000000-0008-0000-02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3833" y="8773583"/>
          <a:ext cx="1410350" cy="10315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33074</xdr:colOff>
      <xdr:row>38</xdr:row>
      <xdr:rowOff>15875</xdr:rowOff>
    </xdr:from>
    <xdr:to>
      <xdr:col>3</xdr:col>
      <xdr:colOff>541196</xdr:colOff>
      <xdr:row>44</xdr:row>
      <xdr:rowOff>94884</xdr:rowOff>
    </xdr:to>
    <xdr:pic>
      <xdr:nvPicPr>
        <xdr:cNvPr id="5" name="Рисунок 4" descr="Ð¢ÑÐ¼Ð½Ð°Ñ Ð²Ð¸ÑÐ½Ñ">
          <a:extLst>
            <a:ext uri="{FF2B5EF4-FFF2-40B4-BE49-F238E27FC236}">
              <a16:creationId xmlns:a16="http://schemas.microsoft.com/office/drawing/2014/main" xmlns="" id="{00000000-0008-0000-02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44991" y="8789458"/>
          <a:ext cx="1418288" cy="10315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654844</xdr:colOff>
      <xdr:row>38</xdr:row>
      <xdr:rowOff>15874</xdr:rowOff>
    </xdr:from>
    <xdr:to>
      <xdr:col>5</xdr:col>
      <xdr:colOff>252798</xdr:colOff>
      <xdr:row>44</xdr:row>
      <xdr:rowOff>94883</xdr:rowOff>
    </xdr:to>
    <xdr:pic>
      <xdr:nvPicPr>
        <xdr:cNvPr id="6" name="Рисунок 5" descr="ÐÐ¾Ð»Ð¾ÑÐ¾Ð¹ Ð´ÑÐ±">
          <a:extLst>
            <a:ext uri="{FF2B5EF4-FFF2-40B4-BE49-F238E27FC236}">
              <a16:creationId xmlns:a16="http://schemas.microsoft.com/office/drawing/2014/main" xmlns="" id="{00000000-0008-0000-02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6927" y="8789457"/>
          <a:ext cx="1418288" cy="10315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29</xdr:row>
      <xdr:rowOff>0</xdr:rowOff>
    </xdr:from>
    <xdr:to>
      <xdr:col>2</xdr:col>
      <xdr:colOff>6450</xdr:colOff>
      <xdr:row>29</xdr:row>
      <xdr:rowOff>216000</xdr:rowOff>
    </xdr:to>
    <xdr:pic>
      <xdr:nvPicPr>
        <xdr:cNvPr id="10" name="Рисунок 9" descr="ÐÐ°ÑÑÐ¸Ð½ÐºÐ¸ Ð¿Ð¾ Ð·Ð°Ð¿ÑÐ¾ÑÑ Ð¸ÐºÐ¾Ð½ÐºÐ° Ð´Ð»Ñ ÑÐ¿Ð¸ÑÐºÐ°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8496300"/>
          <a:ext cx="216000" cy="2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30</xdr:row>
      <xdr:rowOff>0</xdr:rowOff>
    </xdr:from>
    <xdr:to>
      <xdr:col>2</xdr:col>
      <xdr:colOff>6450</xdr:colOff>
      <xdr:row>30</xdr:row>
      <xdr:rowOff>216000</xdr:rowOff>
    </xdr:to>
    <xdr:pic>
      <xdr:nvPicPr>
        <xdr:cNvPr id="11" name="Рисунок 10" descr="ÐÐ°ÑÑÐ¸Ð½ÐºÐ¸ Ð¿Ð¾ Ð·Ð°Ð¿ÑÐ¾ÑÑ Ð¸ÐºÐ¾Ð½ÐºÐ° Ð´Ð»Ñ ÑÐ¿Ð¸ÑÐºÐ°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8782050"/>
          <a:ext cx="216000" cy="2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31</xdr:row>
      <xdr:rowOff>0</xdr:rowOff>
    </xdr:from>
    <xdr:to>
      <xdr:col>2</xdr:col>
      <xdr:colOff>6450</xdr:colOff>
      <xdr:row>31</xdr:row>
      <xdr:rowOff>216000</xdr:rowOff>
    </xdr:to>
    <xdr:pic>
      <xdr:nvPicPr>
        <xdr:cNvPr id="12" name="Рисунок 11" descr="ÐÐ°ÑÑÐ¸Ð½ÐºÐ¸ Ð¿Ð¾ Ð·Ð°Ð¿ÑÐ¾ÑÑ Ð¸ÐºÐ¾Ð½ÐºÐ° Ð´Ð»Ñ ÑÐ¿Ð¸ÑÐºÐ°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9067800"/>
          <a:ext cx="216000" cy="2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32</xdr:row>
      <xdr:rowOff>0</xdr:rowOff>
    </xdr:from>
    <xdr:to>
      <xdr:col>2</xdr:col>
      <xdr:colOff>6450</xdr:colOff>
      <xdr:row>32</xdr:row>
      <xdr:rowOff>216000</xdr:rowOff>
    </xdr:to>
    <xdr:pic>
      <xdr:nvPicPr>
        <xdr:cNvPr id="13" name="Рисунок 12" descr="ÐÐ°ÑÑÐ¸Ð½ÐºÐ¸ Ð¿Ð¾ Ð·Ð°Ð¿ÑÐ¾ÑÑ Ð¸ÐºÐ¾Ð½ÐºÐ° Ð´Ð»Ñ ÑÐ¿Ð¸ÑÐºÐ°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9353550"/>
          <a:ext cx="216000" cy="2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33</xdr:row>
      <xdr:rowOff>0</xdr:rowOff>
    </xdr:from>
    <xdr:to>
      <xdr:col>2</xdr:col>
      <xdr:colOff>6450</xdr:colOff>
      <xdr:row>33</xdr:row>
      <xdr:rowOff>216000</xdr:rowOff>
    </xdr:to>
    <xdr:pic>
      <xdr:nvPicPr>
        <xdr:cNvPr id="14" name="Рисунок 13" descr="ÐÐ°ÑÑÐ¸Ð½ÐºÐ¸ Ð¿Ð¾ Ð·Ð°Ð¿ÑÐ¾ÑÑ Ð¸ÐºÐ¾Ð½ÐºÐ° Ð´Ð»Ñ ÑÐ¿Ð¸ÑÐºÐ°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9639300"/>
          <a:ext cx="216000" cy="2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34</xdr:row>
      <xdr:rowOff>0</xdr:rowOff>
    </xdr:from>
    <xdr:to>
      <xdr:col>2</xdr:col>
      <xdr:colOff>6450</xdr:colOff>
      <xdr:row>34</xdr:row>
      <xdr:rowOff>216000</xdr:rowOff>
    </xdr:to>
    <xdr:pic>
      <xdr:nvPicPr>
        <xdr:cNvPr id="15" name="Рисунок 14" descr="ÐÐ°ÑÑÐ¸Ð½ÐºÐ¸ Ð¿Ð¾ Ð·Ð°Ð¿ÑÐ¾ÑÑ Ð¸ÐºÐ¾Ð½ÐºÐ° Ð´Ð»Ñ ÑÐ¿Ð¸ÑÐºÐ°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9925050"/>
          <a:ext cx="216000" cy="2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35</xdr:row>
      <xdr:rowOff>28575</xdr:rowOff>
    </xdr:from>
    <xdr:to>
      <xdr:col>2</xdr:col>
      <xdr:colOff>6450</xdr:colOff>
      <xdr:row>35</xdr:row>
      <xdr:rowOff>244575</xdr:rowOff>
    </xdr:to>
    <xdr:pic>
      <xdr:nvPicPr>
        <xdr:cNvPr id="16" name="Рисунок 15" descr="ÐÐ°ÑÑÐ¸Ð½ÐºÐ¸ Ð¿Ð¾ Ð·Ð°Ð¿ÑÐ¾ÑÑ Ð¸ÐºÐ¾Ð½ÐºÐ° Ð´Ð»Ñ ÑÐ¿Ð¸ÑÐºÐ°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0239375"/>
          <a:ext cx="216000" cy="2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142875</xdr:colOff>
      <xdr:row>35</xdr:row>
      <xdr:rowOff>419100</xdr:rowOff>
    </xdr:from>
    <xdr:to>
      <xdr:col>1</xdr:col>
      <xdr:colOff>206475</xdr:colOff>
      <xdr:row>36</xdr:row>
      <xdr:rowOff>206475</xdr:rowOff>
    </xdr:to>
    <xdr:pic>
      <xdr:nvPicPr>
        <xdr:cNvPr id="17" name="Рисунок 16" descr="ÐÐ°ÑÑÐ¸Ð½ÐºÐ¸ Ð¿Ð¾ Ð·Ð°Ð¿ÑÐ¾ÑÑ Ð¸ÐºÐ¾Ð½ÐºÐ° Ð´Ð»Ñ ÑÐ¿Ð¸ÑÐºÐ°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10629900"/>
          <a:ext cx="216000" cy="2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152400</xdr:colOff>
      <xdr:row>3</xdr:row>
      <xdr:rowOff>104775</xdr:rowOff>
    </xdr:from>
    <xdr:to>
      <xdr:col>2</xdr:col>
      <xdr:colOff>3208020</xdr:colOff>
      <xdr:row>14</xdr:row>
      <xdr:rowOff>177165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14350" y="990600"/>
          <a:ext cx="3055620" cy="363474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17d\ADS\Kiseleva\1%20&#1062;&#1077;&#1085;&#1086;&#1086;&#1073;&#1088;&#1072;&#1079;&#1086;&#1074;&#1072;&#1085;&#1080;&#1077;\2%20&#1062;&#1077;&#1085;&#1086;&#1086;&#1073;&#1088;&#1072;&#1079;&#1086;&#1074;&#1072;&#1085;&#1080;&#1077;%20ADS\2019%2001%2014%20&#1062;&#1077;&#1085;&#1086;&#1086;&#1073;&#1088;&#1072;&#1079;&#1086;&#1074;&#1072;&#1085;&#1080;&#1077;%20&#1082;&#1086;&#1084;&#1087;&#1083;&#1077;&#1082;&#1090;&#1072;&#1094;&#1080;&#1103;%20AD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Цены РФ и ППС"/>
      <sheetName val="data"/>
      <sheetName val="Цены РБ"/>
      <sheetName val="Цены УКР"/>
      <sheetName val="Цены экспорт"/>
      <sheetName val="Прайс длинномер"/>
      <sheetName val="Табл 00"/>
      <sheetName val="Сводная таблица"/>
      <sheetName val="РассылкаЧистка"/>
      <sheetName val="Лист1"/>
    </sheetNames>
    <sheetDataSet>
      <sheetData sheetId="0"/>
      <sheetData sheetId="1">
        <row r="1">
          <cell r="D1">
            <v>75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tables/table1.xml><?xml version="1.0" encoding="utf-8"?>
<table xmlns="http://schemas.openxmlformats.org/spreadsheetml/2006/main" id="1" name="БДдопОпции" displayName="БДдопОпции" ref="A60:F93" totalsRowShown="0" headerRowDxfId="10" dataDxfId="8" headerRowBorderDxfId="9" tableBorderDxfId="7" totalsRowBorderDxfId="6">
  <autoFilter ref="A60:F93"/>
  <tableColumns count="6">
    <tableColumn id="1" name="Код" dataDxfId="5"/>
    <tableColumn id="2" name="Артикул" dataDxfId="4"/>
    <tableColumn id="3" name="Наименование" dataDxfId="3"/>
    <tableColumn id="4" name="цвет" dataDxfId="2"/>
    <tableColumn id="5" name="ед.изм" dataDxfId="1"/>
    <tableColumn id="6" name="БД " dataDxfId="0"/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s://alutech-group.com/product/gate/vezdnye-vorota/" TargetMode="External"/><Relationship Id="rId1" Type="http://schemas.openxmlformats.org/officeDocument/2006/relationships/printerSettings" Target="../printerSettings/printerSettings1.bin"/><Relationship Id="rId4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3.xml"/><Relationship Id="rId2" Type="http://schemas.openxmlformats.org/officeDocument/2006/relationships/printerSettings" Target="../printerSettings/printerSettings15.bin"/><Relationship Id="rId1" Type="http://schemas.openxmlformats.org/officeDocument/2006/relationships/printerSettings" Target="../printerSettings/printerSettings14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6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>
    <tabColor rgb="FFFF0000"/>
    <pageSetUpPr fitToPage="1"/>
  </sheetPr>
  <dimension ref="A1:F43"/>
  <sheetViews>
    <sheetView showGridLines="0" tabSelected="1" view="pageBreakPreview" zoomScaleNormal="100" zoomScaleSheetLayoutView="90" workbookViewId="0">
      <selection activeCell="H8" sqref="H8"/>
    </sheetView>
  </sheetViews>
  <sheetFormatPr defaultRowHeight="12.75" outlineLevelRow="1" x14ac:dyDescent="0.2"/>
  <cols>
    <col min="1" max="1" width="1.7109375" customWidth="1"/>
    <col min="2" max="2" width="111.140625" customWidth="1"/>
  </cols>
  <sheetData>
    <row r="1" spans="1:6" s="1" customFormat="1" ht="73.5" customHeight="1" x14ac:dyDescent="0.45">
      <c r="A1" s="98"/>
      <c r="B1" s="99" t="s">
        <v>499</v>
      </c>
      <c r="C1" s="99"/>
    </row>
    <row r="2" spans="1:6" s="1" customFormat="1" ht="8.25" customHeight="1" x14ac:dyDescent="0.4">
      <c r="A2" s="98"/>
      <c r="B2" s="100"/>
      <c r="C2" s="100"/>
    </row>
    <row r="3" spans="1:6" s="64" customFormat="1" ht="17.25" customHeight="1" x14ac:dyDescent="0.2">
      <c r="A3" s="101"/>
      <c r="B3" s="101" t="s">
        <v>486</v>
      </c>
      <c r="C3" s="101"/>
    </row>
    <row r="4" spans="1:6" s="63" customFormat="1" ht="15.75" x14ac:dyDescent="0.25">
      <c r="A4" s="305"/>
      <c r="B4" s="305" t="s">
        <v>139</v>
      </c>
      <c r="C4" s="305"/>
    </row>
    <row r="5" spans="1:6" s="1" customFormat="1" ht="32.25" customHeight="1" x14ac:dyDescent="0.25">
      <c r="A5" s="98"/>
      <c r="B5" s="102"/>
      <c r="C5" s="102"/>
    </row>
    <row r="6" spans="1:6" s="1" customFormat="1" ht="32.25" customHeight="1" x14ac:dyDescent="0.2">
      <c r="A6" s="98"/>
      <c r="B6" s="103"/>
      <c r="C6" s="103"/>
    </row>
    <row r="7" spans="1:6" s="1" customFormat="1" ht="32.25" customHeight="1" x14ac:dyDescent="0.2">
      <c r="A7" s="98"/>
      <c r="B7" s="104"/>
      <c r="C7" s="104"/>
    </row>
    <row r="8" spans="1:6" s="1" customFormat="1" ht="32.25" customHeight="1" x14ac:dyDescent="0.2">
      <c r="A8" s="98"/>
      <c r="B8" s="105"/>
      <c r="C8" s="105"/>
    </row>
    <row r="9" spans="1:6" x14ac:dyDescent="0.2">
      <c r="A9" s="95"/>
      <c r="B9" s="106"/>
      <c r="C9" s="106"/>
    </row>
    <row r="10" spans="1:6" s="63" customFormat="1" ht="15.75" hidden="1" outlineLevel="1" x14ac:dyDescent="0.25">
      <c r="A10" s="305"/>
      <c r="B10" s="401" t="s">
        <v>297</v>
      </c>
      <c r="C10" s="305"/>
    </row>
    <row r="11" spans="1:6" ht="20.25" hidden="1" customHeight="1" outlineLevel="1" x14ac:dyDescent="0.2">
      <c r="A11" s="95"/>
      <c r="B11" s="420" t="s">
        <v>310</v>
      </c>
      <c r="C11" s="415">
        <v>0</v>
      </c>
      <c r="D11" s="118"/>
      <c r="E11" s="118"/>
      <c r="F11" s="94"/>
    </row>
    <row r="12" spans="1:6" ht="20.25" hidden="1" customHeight="1" outlineLevel="1" x14ac:dyDescent="0.2">
      <c r="A12" s="95"/>
      <c r="B12" s="420" t="s">
        <v>488</v>
      </c>
      <c r="C12" s="415">
        <v>0.2</v>
      </c>
      <c r="D12" s="118"/>
      <c r="E12" s="118"/>
      <c r="F12" s="94"/>
    </row>
    <row r="13" spans="1:6" ht="8.25" customHeight="1" collapsed="1" x14ac:dyDescent="0.2">
      <c r="A13" s="95"/>
      <c r="B13" s="106"/>
      <c r="C13" s="106"/>
    </row>
    <row r="14" spans="1:6" s="63" customFormat="1" ht="15.75" x14ac:dyDescent="0.25">
      <c r="A14" s="305"/>
      <c r="B14" s="417" t="s">
        <v>392</v>
      </c>
      <c r="C14" s="305"/>
    </row>
    <row r="15" spans="1:6" s="86" customFormat="1" ht="15.75" customHeight="1" x14ac:dyDescent="0.2">
      <c r="A15" s="108"/>
      <c r="B15" s="416" t="s">
        <v>245</v>
      </c>
      <c r="C15" s="358"/>
    </row>
    <row r="16" spans="1:6" s="86" customFormat="1" ht="15.75" customHeight="1" x14ac:dyDescent="0.2">
      <c r="A16" s="108"/>
      <c r="B16" s="416" t="s">
        <v>246</v>
      </c>
      <c r="C16" s="358"/>
    </row>
    <row r="17" spans="1:3" s="86" customFormat="1" ht="15.75" customHeight="1" x14ac:dyDescent="0.2">
      <c r="A17" s="108"/>
      <c r="B17" s="416" t="s">
        <v>393</v>
      </c>
      <c r="C17" s="358"/>
    </row>
    <row r="18" spans="1:3" s="86" customFormat="1" ht="15.75" customHeight="1" x14ac:dyDescent="0.2">
      <c r="A18" s="108"/>
      <c r="B18" s="416" t="s">
        <v>394</v>
      </c>
      <c r="C18" s="358"/>
    </row>
    <row r="19" spans="1:3" s="86" customFormat="1" ht="15.75" customHeight="1" x14ac:dyDescent="0.2">
      <c r="A19" s="108"/>
      <c r="B19" s="416" t="s">
        <v>242</v>
      </c>
      <c r="C19" s="358"/>
    </row>
    <row r="20" spans="1:3" ht="9.75" customHeight="1" x14ac:dyDescent="0.2">
      <c r="A20" s="95"/>
      <c r="B20" s="109"/>
      <c r="C20" s="109"/>
    </row>
    <row r="21" spans="1:3" s="63" customFormat="1" ht="15.75" x14ac:dyDescent="0.25">
      <c r="A21" s="305"/>
      <c r="B21" s="417" t="s">
        <v>126</v>
      </c>
      <c r="C21" s="305"/>
    </row>
    <row r="22" spans="1:3" s="85" customFormat="1" ht="15" x14ac:dyDescent="0.2">
      <c r="A22" s="107"/>
      <c r="B22" s="416" t="s">
        <v>239</v>
      </c>
      <c r="C22" s="358"/>
    </row>
    <row r="23" spans="1:3" s="85" customFormat="1" ht="15" x14ac:dyDescent="0.2">
      <c r="A23" s="107"/>
      <c r="B23" s="416" t="s">
        <v>240</v>
      </c>
      <c r="C23" s="358"/>
    </row>
    <row r="24" spans="1:3" ht="8.25" customHeight="1" x14ac:dyDescent="0.2">
      <c r="A24" s="95"/>
      <c r="B24" s="106"/>
      <c r="C24" s="106"/>
    </row>
    <row r="25" spans="1:3" s="63" customFormat="1" ht="15.75" x14ac:dyDescent="0.25">
      <c r="A25" s="305"/>
      <c r="B25" s="417" t="s">
        <v>125</v>
      </c>
      <c r="C25" s="305"/>
    </row>
    <row r="26" spans="1:3" s="86" customFormat="1" ht="15.75" customHeight="1" x14ac:dyDescent="0.2">
      <c r="A26" s="108"/>
      <c r="B26" s="416" t="s">
        <v>244</v>
      </c>
      <c r="C26" s="358"/>
    </row>
    <row r="27" spans="1:3" s="86" customFormat="1" ht="15.75" customHeight="1" x14ac:dyDescent="0.2">
      <c r="A27" s="108"/>
      <c r="B27" s="416" t="s">
        <v>124</v>
      </c>
      <c r="C27" s="358"/>
    </row>
    <row r="28" spans="1:3" ht="15" x14ac:dyDescent="0.2">
      <c r="A28" s="95"/>
      <c r="B28" s="416" t="s">
        <v>238</v>
      </c>
      <c r="C28" s="358"/>
    </row>
    <row r="29" spans="1:3" ht="15" x14ac:dyDescent="0.2">
      <c r="A29" s="95"/>
      <c r="B29" s="416" t="s">
        <v>424</v>
      </c>
      <c r="C29" s="506"/>
    </row>
    <row r="30" spans="1:3" ht="9.75" customHeight="1" x14ac:dyDescent="0.2">
      <c r="A30" s="95"/>
      <c r="B30" s="109"/>
      <c r="C30" s="109"/>
    </row>
    <row r="31" spans="1:3" s="63" customFormat="1" ht="15.75" x14ac:dyDescent="0.25">
      <c r="A31" s="305"/>
      <c r="B31" s="417" t="s">
        <v>241</v>
      </c>
      <c r="C31" s="305"/>
    </row>
    <row r="32" spans="1:3" s="86" customFormat="1" ht="15.75" customHeight="1" x14ac:dyDescent="0.2">
      <c r="A32" s="108"/>
      <c r="B32" s="416" t="s">
        <v>243</v>
      </c>
      <c r="C32" s="358"/>
    </row>
    <row r="33" spans="1:3" s="86" customFormat="1" ht="15.75" customHeight="1" x14ac:dyDescent="0.2">
      <c r="A33" s="108"/>
      <c r="B33" s="416" t="s">
        <v>138</v>
      </c>
      <c r="C33" s="358"/>
    </row>
    <row r="34" spans="1:3" s="86" customFormat="1" ht="15.75" customHeight="1" x14ac:dyDescent="0.2">
      <c r="A34" s="108"/>
      <c r="B34" s="416" t="s">
        <v>137</v>
      </c>
      <c r="C34" s="341"/>
    </row>
    <row r="35" spans="1:3" ht="8.25" customHeight="1" x14ac:dyDescent="0.2">
      <c r="B35" s="106"/>
      <c r="C35" s="106"/>
    </row>
    <row r="36" spans="1:3" s="63" customFormat="1" ht="15.75" x14ac:dyDescent="0.25">
      <c r="A36" s="305"/>
      <c r="B36" s="417" t="s">
        <v>495</v>
      </c>
      <c r="C36" s="305"/>
    </row>
    <row r="37" spans="1:3" ht="15.75" customHeight="1" x14ac:dyDescent="0.2">
      <c r="A37" s="95"/>
      <c r="B37" s="416" t="s">
        <v>496</v>
      </c>
      <c r="C37" s="110"/>
    </row>
    <row r="38" spans="1:3" ht="15.75" customHeight="1" x14ac:dyDescent="0.2">
      <c r="A38" s="95"/>
      <c r="B38" s="418"/>
      <c r="C38" s="98"/>
    </row>
    <row r="39" spans="1:3" ht="18.75" customHeight="1" x14ac:dyDescent="0.2">
      <c r="A39" s="95"/>
      <c r="B39" s="419" t="s">
        <v>395</v>
      </c>
    </row>
    <row r="40" spans="1:3" ht="52.5" customHeight="1" x14ac:dyDescent="0.2">
      <c r="A40" s="95"/>
      <c r="B40" s="544" t="s">
        <v>396</v>
      </c>
    </row>
    <row r="41" spans="1:3" x14ac:dyDescent="0.2">
      <c r="B41" s="1"/>
    </row>
    <row r="42" spans="1:3" x14ac:dyDescent="0.2">
      <c r="B42" s="1"/>
    </row>
    <row r="43" spans="1:3" x14ac:dyDescent="0.2">
      <c r="B43" s="65"/>
    </row>
  </sheetData>
  <protectedRanges>
    <protectedRange sqref="C11:E12" name="Диапазон1"/>
  </protectedRanges>
  <customSheetViews>
    <customSheetView guid="{E02F492C-4FFC-468B-A5E7-16AA0DC67212}" showPageBreaks="1" showGridLines="0" fitToPage="1" printArea="1" view="pageBreakPreview">
      <selection activeCell="AF8" sqref="AF8"/>
      <pageMargins left="0.78740157480314965" right="0.39370078740157483" top="0.35433070866141736" bottom="0.35433070866141736" header="0.35433070866141736" footer="0.35433070866141736"/>
      <pageSetup paperSize="9" fitToHeight="3" orientation="portrait" r:id="rId1"/>
    </customSheetView>
  </customSheetViews>
  <phoneticPr fontId="3" type="noConversion"/>
  <hyperlinks>
    <hyperlink ref="B26" location="'Описание ОВ'!B1" display="Описание конструкции Откатных ворот"/>
    <hyperlink ref="B27" location="'Описание РВ'!B1" display="Описание конструкции Распашных ворот"/>
    <hyperlink ref="B16" location="'Прайс РВ'!A1" display="Прайс-лист на распашные ворота"/>
    <hyperlink ref="B17" location="'Прайс Калитка'!A1" display="Прайс-лист на калитки серии ADS 400"/>
    <hyperlink ref="B33" location="'Типы заполнения РВ'!B1" display="Типы заполнения Распашных ворот"/>
    <hyperlink ref="B32" location="'Типы заполнения ОВ'!B1" display="Типы заполнения Откатных ворот"/>
    <hyperlink ref="B19" location="'Прайс доп.опции'!A1" display="Прайс-лист на встроеную калитку и доп.опции"/>
    <hyperlink ref="B22" location="'Материал заполнения'!B1" display="Материалы для заполнения ворот"/>
    <hyperlink ref="B23" location="'Цветовая гамма'!B1" display="Цветовая гамма"/>
    <hyperlink ref="B15" location="'Прайс ОВ'!A1" display="Прайс-лист на откатные ворота"/>
    <hyperlink ref="B28" location="'Описание Калитки'!B1" display="Описание конструкции Калитки"/>
    <hyperlink ref="B18" location="'Прайс СО'!A1" display="Прайс-лист на Секцию ограждения серии PRESTIGE"/>
    <hyperlink ref="B34" location="'Типы заполнения Калитки'!B1" display="Типы заполнения Калитки"/>
    <hyperlink ref="B29" location="'Прайс доп.опции'!A1" display="Дополнительная информация"/>
    <hyperlink ref="B40" r:id="rId2" display="** Полный ассортимент и конструтивные особенности ворот серии ADS400 см. в каталоге на сайте в разделе &quot;Техническая документация&quot;"/>
    <hyperlink ref="B37" location="'Доп. инфо'!A1" display="Дополнительная информация о встроенной калитке, ограничениях по размерам и пр."/>
  </hyperlinks>
  <pageMargins left="0.78740157480314965" right="0.39370078740157483" top="0.35433070866141736" bottom="0.35433070866141736" header="0.35433070866141736" footer="0.35433070866141736"/>
  <pageSetup paperSize="9" scale="74" fitToHeight="3" orientation="portrait" r:id="rId3"/>
  <drawing r:id="rId4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F34"/>
  <sheetViews>
    <sheetView showGridLines="0" view="pageBreakPreview" zoomScaleNormal="110" zoomScaleSheetLayoutView="100" zoomScalePageLayoutView="70" workbookViewId="0">
      <selection activeCell="B25" sqref="B25"/>
    </sheetView>
  </sheetViews>
  <sheetFormatPr defaultRowHeight="12.75" x14ac:dyDescent="0.2"/>
  <cols>
    <col min="1" max="1" width="2.28515625" customWidth="1"/>
    <col min="2" max="2" width="3.140625" customWidth="1"/>
    <col min="3" max="3" width="61.85546875" customWidth="1"/>
    <col min="4" max="4" width="41.140625" customWidth="1"/>
    <col min="5" max="5" width="19" customWidth="1"/>
    <col min="6" max="6" width="2.140625" customWidth="1"/>
  </cols>
  <sheetData>
    <row r="1" spans="1:6" ht="31.5" customHeight="1" x14ac:dyDescent="0.7">
      <c r="A1" s="313"/>
      <c r="B1" s="635" t="s">
        <v>398</v>
      </c>
      <c r="C1" s="635"/>
      <c r="D1" s="635"/>
      <c r="E1" s="314"/>
      <c r="F1" s="315"/>
    </row>
    <row r="2" spans="1:6" ht="20.25" customHeight="1" x14ac:dyDescent="0.7">
      <c r="A2" s="316"/>
      <c r="B2" s="636" t="s">
        <v>1</v>
      </c>
      <c r="C2" s="636"/>
      <c r="D2" s="634" t="s">
        <v>140</v>
      </c>
      <c r="E2" s="634"/>
      <c r="F2" s="317"/>
    </row>
    <row r="3" spans="1:6" ht="18" x14ac:dyDescent="0.25">
      <c r="A3" s="318"/>
      <c r="B3" s="219" t="s">
        <v>489</v>
      </c>
      <c r="C3" s="219"/>
      <c r="D3" s="219"/>
      <c r="E3" s="219"/>
      <c r="F3" s="220"/>
    </row>
    <row r="4" spans="1:6" ht="25.5" customHeight="1" x14ac:dyDescent="0.25">
      <c r="A4" s="234"/>
      <c r="B4" s="235"/>
      <c r="C4" s="235"/>
      <c r="D4" s="222" t="s">
        <v>4</v>
      </c>
      <c r="E4" s="235"/>
      <c r="F4" s="317"/>
    </row>
    <row r="5" spans="1:6" ht="25.5" customHeight="1" x14ac:dyDescent="0.25">
      <c r="A5" s="236"/>
      <c r="B5" s="237"/>
      <c r="C5" s="237"/>
      <c r="D5" s="222" t="s">
        <v>5</v>
      </c>
      <c r="E5" s="237"/>
      <c r="F5" s="317"/>
    </row>
    <row r="6" spans="1:6" ht="25.5" customHeight="1" x14ac:dyDescent="0.25">
      <c r="A6" s="236"/>
      <c r="B6" s="237"/>
      <c r="C6" s="237"/>
      <c r="D6" s="222" t="s">
        <v>224</v>
      </c>
      <c r="E6" s="237"/>
      <c r="F6" s="317"/>
    </row>
    <row r="7" spans="1:6" ht="25.5" customHeight="1" x14ac:dyDescent="0.25">
      <c r="A7" s="236"/>
      <c r="B7" s="237"/>
      <c r="C7" s="237"/>
      <c r="D7" s="222" t="s">
        <v>7</v>
      </c>
      <c r="E7" s="237"/>
      <c r="F7" s="317"/>
    </row>
    <row r="8" spans="1:6" ht="25.5" customHeight="1" x14ac:dyDescent="0.25">
      <c r="A8" s="236"/>
      <c r="B8" s="237"/>
      <c r="C8" s="237"/>
      <c r="D8" s="222" t="s">
        <v>49</v>
      </c>
      <c r="E8" s="237"/>
      <c r="F8" s="317"/>
    </row>
    <row r="9" spans="1:6" ht="25.5" customHeight="1" x14ac:dyDescent="0.25">
      <c r="A9" s="236"/>
      <c r="B9" s="237"/>
      <c r="C9" s="237"/>
      <c r="D9" s="222" t="s">
        <v>50</v>
      </c>
      <c r="E9" s="237"/>
      <c r="F9" s="317"/>
    </row>
    <row r="10" spans="1:6" ht="25.5" customHeight="1" x14ac:dyDescent="0.25">
      <c r="A10" s="236"/>
      <c r="B10" s="237"/>
      <c r="C10" s="237"/>
      <c r="D10" s="222" t="s">
        <v>226</v>
      </c>
      <c r="E10" s="237"/>
      <c r="F10" s="317"/>
    </row>
    <row r="11" spans="1:6" ht="25.5" customHeight="1" x14ac:dyDescent="0.25">
      <c r="A11" s="236"/>
      <c r="B11" s="237"/>
      <c r="C11" s="237"/>
      <c r="D11" s="222" t="s">
        <v>222</v>
      </c>
      <c r="E11" s="237"/>
      <c r="F11" s="317"/>
    </row>
    <row r="12" spans="1:6" ht="25.5" customHeight="1" x14ac:dyDescent="0.25">
      <c r="A12" s="236"/>
      <c r="B12" s="237"/>
      <c r="C12" s="237"/>
      <c r="D12" s="222" t="s">
        <v>51</v>
      </c>
      <c r="E12" s="237"/>
      <c r="F12" s="317"/>
    </row>
    <row r="13" spans="1:6" ht="37.5" customHeight="1" x14ac:dyDescent="0.25">
      <c r="A13" s="236"/>
      <c r="B13" s="237"/>
      <c r="C13" s="237"/>
      <c r="D13" s="608" t="s">
        <v>225</v>
      </c>
      <c r="E13" s="608"/>
      <c r="F13" s="317"/>
    </row>
    <row r="14" spans="1:6" ht="27.75" customHeight="1" x14ac:dyDescent="0.25">
      <c r="A14" s="236"/>
      <c r="B14" s="237"/>
      <c r="C14" s="237"/>
      <c r="D14" s="222"/>
      <c r="E14" s="237"/>
      <c r="F14" s="317"/>
    </row>
    <row r="15" spans="1:6" ht="18" x14ac:dyDescent="0.25">
      <c r="A15" s="236"/>
      <c r="B15" s="237"/>
      <c r="C15" s="237"/>
      <c r="D15" s="237"/>
      <c r="E15" s="237"/>
      <c r="F15" s="317"/>
    </row>
    <row r="16" spans="1:6" ht="21" customHeight="1" x14ac:dyDescent="0.25">
      <c r="A16" s="318"/>
      <c r="B16" s="219" t="s">
        <v>490</v>
      </c>
      <c r="C16" s="310"/>
      <c r="D16" s="311"/>
      <c r="E16" s="312" t="s">
        <v>212</v>
      </c>
      <c r="F16" s="220"/>
    </row>
    <row r="17" spans="1:6" ht="32.25" customHeight="1" x14ac:dyDescent="0.2">
      <c r="A17" s="637">
        <v>1</v>
      </c>
      <c r="B17" s="638"/>
      <c r="C17" s="640" t="s">
        <v>272</v>
      </c>
      <c r="D17" s="641"/>
      <c r="E17" s="641"/>
      <c r="F17" s="642"/>
    </row>
    <row r="18" spans="1:6" ht="25.5" customHeight="1" x14ac:dyDescent="0.2">
      <c r="A18" s="637">
        <v>2</v>
      </c>
      <c r="B18" s="638">
        <v>2</v>
      </c>
      <c r="C18" s="640" t="s">
        <v>270</v>
      </c>
      <c r="D18" s="641"/>
      <c r="E18" s="641"/>
      <c r="F18" s="642"/>
    </row>
    <row r="19" spans="1:6" ht="32.25" customHeight="1" x14ac:dyDescent="0.2">
      <c r="A19" s="637">
        <v>3</v>
      </c>
      <c r="B19" s="638">
        <v>3</v>
      </c>
      <c r="C19" s="640" t="s">
        <v>273</v>
      </c>
      <c r="D19" s="641"/>
      <c r="E19" s="641"/>
      <c r="F19" s="642"/>
    </row>
    <row r="20" spans="1:6" ht="25.5" customHeight="1" x14ac:dyDescent="0.2">
      <c r="A20" s="637">
        <v>4</v>
      </c>
      <c r="B20" s="638">
        <v>4</v>
      </c>
      <c r="C20" s="640" t="s">
        <v>264</v>
      </c>
      <c r="D20" s="641"/>
      <c r="E20" s="641"/>
      <c r="F20" s="642"/>
    </row>
    <row r="21" spans="1:6" ht="21" customHeight="1" x14ac:dyDescent="0.25">
      <c r="A21" s="318"/>
      <c r="B21" s="219" t="s">
        <v>491</v>
      </c>
      <c r="C21" s="310"/>
      <c r="D21" s="311"/>
      <c r="E21" s="312" t="s">
        <v>212</v>
      </c>
      <c r="F21" s="220"/>
    </row>
    <row r="22" spans="1:6" ht="19.5" customHeight="1" x14ac:dyDescent="0.25">
      <c r="A22" s="236"/>
      <c r="B22" s="303" t="s">
        <v>213</v>
      </c>
      <c r="C22" s="633" t="s">
        <v>227</v>
      </c>
      <c r="D22" s="633"/>
      <c r="E22" s="633"/>
      <c r="F22" s="317"/>
    </row>
    <row r="23" spans="1:6" ht="19.5" customHeight="1" x14ac:dyDescent="0.25">
      <c r="A23" s="308"/>
      <c r="B23" s="309" t="s">
        <v>213</v>
      </c>
      <c r="C23" s="309" t="s">
        <v>17</v>
      </c>
      <c r="D23" s="309"/>
      <c r="E23" s="309"/>
      <c r="F23" s="319"/>
    </row>
    <row r="24" spans="1:6" ht="22.5" customHeight="1" x14ac:dyDescent="0.7">
      <c r="A24" s="316"/>
      <c r="B24" s="581" t="s">
        <v>360</v>
      </c>
      <c r="C24" s="581"/>
      <c r="D24" s="639" t="s">
        <v>140</v>
      </c>
      <c r="E24" s="639"/>
      <c r="F24" s="317"/>
    </row>
    <row r="25" spans="1:6" ht="22.5" customHeight="1" x14ac:dyDescent="0.7">
      <c r="A25" s="316"/>
      <c r="B25" s="304"/>
      <c r="C25" s="633" t="s">
        <v>217</v>
      </c>
      <c r="D25" s="633"/>
      <c r="E25" s="633"/>
      <c r="F25" s="317"/>
    </row>
    <row r="26" spans="1:6" ht="22.5" customHeight="1" x14ac:dyDescent="0.7">
      <c r="A26" s="316"/>
      <c r="B26" s="304"/>
      <c r="C26" s="633" t="s">
        <v>218</v>
      </c>
      <c r="D26" s="633"/>
      <c r="E26" s="633"/>
      <c r="F26" s="317"/>
    </row>
    <row r="27" spans="1:6" ht="22.5" customHeight="1" x14ac:dyDescent="0.7">
      <c r="A27" s="316"/>
      <c r="B27" s="304"/>
      <c r="C27" s="633" t="s">
        <v>219</v>
      </c>
      <c r="D27" s="633"/>
      <c r="E27" s="633"/>
      <c r="F27" s="317"/>
    </row>
    <row r="28" spans="1:6" ht="22.5" customHeight="1" x14ac:dyDescent="0.7">
      <c r="A28" s="316"/>
      <c r="B28" s="304"/>
      <c r="C28" s="633" t="s">
        <v>220</v>
      </c>
      <c r="D28" s="633"/>
      <c r="E28" s="633"/>
      <c r="F28" s="317"/>
    </row>
    <row r="29" spans="1:6" ht="22.5" customHeight="1" x14ac:dyDescent="0.7">
      <c r="A29" s="316"/>
      <c r="B29" s="304"/>
      <c r="C29" s="633" t="s">
        <v>221</v>
      </c>
      <c r="D29" s="633"/>
      <c r="E29" s="633"/>
      <c r="F29" s="317"/>
    </row>
    <row r="30" spans="1:6" s="324" customFormat="1" ht="33.75" customHeight="1" x14ac:dyDescent="0.2">
      <c r="A30" s="321"/>
      <c r="B30" s="322"/>
      <c r="C30" s="633" t="s">
        <v>215</v>
      </c>
      <c r="D30" s="633"/>
      <c r="E30" s="633"/>
      <c r="F30" s="323"/>
    </row>
    <row r="31" spans="1:6" ht="30" customHeight="1" x14ac:dyDescent="0.7">
      <c r="A31" s="316"/>
      <c r="B31" s="304"/>
      <c r="C31" s="633" t="s">
        <v>214</v>
      </c>
      <c r="D31" s="633"/>
      <c r="E31" s="633"/>
      <c r="F31" s="317"/>
    </row>
    <row r="32" spans="1:6" ht="30" customHeight="1" x14ac:dyDescent="0.7">
      <c r="A32" s="316"/>
      <c r="B32" s="304"/>
      <c r="C32" s="633" t="s">
        <v>229</v>
      </c>
      <c r="D32" s="633"/>
      <c r="E32" s="633"/>
      <c r="F32" s="317"/>
    </row>
    <row r="33" spans="1:6" ht="33.75" customHeight="1" x14ac:dyDescent="0.7">
      <c r="A33" s="320"/>
      <c r="B33" s="304"/>
      <c r="C33" s="633" t="s">
        <v>228</v>
      </c>
      <c r="D33" s="633"/>
      <c r="E33" s="633"/>
      <c r="F33" s="317"/>
    </row>
    <row r="34" spans="1:6" ht="47.25" customHeight="1" x14ac:dyDescent="0.2">
      <c r="A34" s="238"/>
      <c r="B34" s="239"/>
      <c r="C34" s="643" t="s">
        <v>230</v>
      </c>
      <c r="D34" s="643"/>
      <c r="E34" s="643"/>
      <c r="F34" s="319"/>
    </row>
  </sheetData>
  <protectedRanges>
    <protectedRange sqref="C30:D32 C1:E1 A16:E16 D3:E15 C25:D29 A17 A30:B32 C24 A34:B35 C33:E35 A18:B20 A21:E23 B33 A24:B29 A3:C15 A2" name="Диапазон1_4"/>
    <protectedRange sqref="E20 C17:D20" name="Диапазон1_4_1"/>
    <protectedRange sqref="B2:C2" name="Диапазон1_4_2"/>
  </protectedRanges>
  <mergeCells count="25">
    <mergeCell ref="C30:E30"/>
    <mergeCell ref="C31:E31"/>
    <mergeCell ref="C33:E33"/>
    <mergeCell ref="C32:E32"/>
    <mergeCell ref="C34:E34"/>
    <mergeCell ref="C25:E25"/>
    <mergeCell ref="C26:E26"/>
    <mergeCell ref="C27:E27"/>
    <mergeCell ref="C28:E28"/>
    <mergeCell ref="C29:E29"/>
    <mergeCell ref="B24:C24"/>
    <mergeCell ref="D24:E24"/>
    <mergeCell ref="B1:D1"/>
    <mergeCell ref="B2:C2"/>
    <mergeCell ref="D2:E2"/>
    <mergeCell ref="A17:B17"/>
    <mergeCell ref="C17:F17"/>
    <mergeCell ref="A18:B18"/>
    <mergeCell ref="C18:F18"/>
    <mergeCell ref="D13:E13"/>
    <mergeCell ref="A19:B19"/>
    <mergeCell ref="C19:F19"/>
    <mergeCell ref="A20:B20"/>
    <mergeCell ref="C20:F20"/>
    <mergeCell ref="C22:E22"/>
  </mergeCells>
  <hyperlinks>
    <hyperlink ref="D2" location="Содержание!B1" display="Вернуться к содержанию"/>
    <hyperlink ref="D24" location="Содержание!B1" display="Вернуться к содержанию"/>
    <hyperlink ref="E16" location="'Прайс РВ'!A1" display="прайс-лист"/>
    <hyperlink ref="E21" location="'Прайс доп.опции'!A30" display="прайс-лист"/>
  </hyperlinks>
  <pageMargins left="0.7" right="0.7" top="0.75" bottom="0.75" header="0.3" footer="0.3"/>
  <pageSetup scale="65" orientation="portrait" r:id="rId1"/>
  <colBreaks count="1" manualBreakCount="1">
    <brk id="6" max="44" man="1"/>
  </col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F33"/>
  <sheetViews>
    <sheetView showGridLines="0" view="pageBreakPreview" zoomScaleNormal="110" zoomScaleSheetLayoutView="100" zoomScalePageLayoutView="85" workbookViewId="0">
      <selection activeCell="C44" sqref="C44"/>
    </sheetView>
  </sheetViews>
  <sheetFormatPr defaultRowHeight="12.75" x14ac:dyDescent="0.2"/>
  <cols>
    <col min="1" max="1" width="2.28515625" customWidth="1"/>
    <col min="2" max="2" width="3.140625" customWidth="1"/>
    <col min="3" max="3" width="61.85546875" customWidth="1"/>
    <col min="4" max="4" width="41.140625" customWidth="1"/>
    <col min="5" max="5" width="19" customWidth="1"/>
    <col min="6" max="6" width="2.140625" customWidth="1"/>
  </cols>
  <sheetData>
    <row r="1" spans="1:6" ht="31.5" customHeight="1" x14ac:dyDescent="0.7">
      <c r="A1" s="313"/>
      <c r="B1" s="635" t="s">
        <v>399</v>
      </c>
      <c r="C1" s="635"/>
      <c r="D1" s="635"/>
      <c r="E1" s="314"/>
      <c r="F1" s="315"/>
    </row>
    <row r="2" spans="1:6" ht="20.25" customHeight="1" x14ac:dyDescent="0.7">
      <c r="A2" s="316"/>
      <c r="B2" s="636" t="s">
        <v>1</v>
      </c>
      <c r="C2" s="636"/>
      <c r="D2" s="634" t="s">
        <v>140</v>
      </c>
      <c r="E2" s="634"/>
      <c r="F2" s="317"/>
    </row>
    <row r="3" spans="1:6" ht="18" x14ac:dyDescent="0.25">
      <c r="A3" s="318"/>
      <c r="B3" s="219" t="s">
        <v>489</v>
      </c>
      <c r="C3" s="219"/>
      <c r="D3" s="219"/>
      <c r="E3" s="219"/>
      <c r="F3" s="220"/>
    </row>
    <row r="4" spans="1:6" ht="25.5" customHeight="1" x14ac:dyDescent="0.25">
      <c r="A4" s="234"/>
      <c r="B4" s="235"/>
      <c r="C4" s="235"/>
      <c r="E4" s="235"/>
      <c r="F4" s="317"/>
    </row>
    <row r="5" spans="1:6" ht="25.5" customHeight="1" x14ac:dyDescent="0.25">
      <c r="A5" s="236"/>
      <c r="B5" s="237"/>
      <c r="C5" s="237"/>
      <c r="E5" s="237"/>
      <c r="F5" s="317"/>
    </row>
    <row r="6" spans="1:6" ht="25.5" customHeight="1" x14ac:dyDescent="0.25">
      <c r="A6" s="236"/>
      <c r="B6" s="237"/>
      <c r="C6" s="237"/>
      <c r="E6" s="237"/>
      <c r="F6" s="317"/>
    </row>
    <row r="7" spans="1:6" ht="25.5" customHeight="1" x14ac:dyDescent="0.25">
      <c r="A7" s="236"/>
      <c r="B7" s="237"/>
      <c r="C7" s="237"/>
      <c r="D7" s="222" t="s">
        <v>4</v>
      </c>
      <c r="E7" s="237"/>
      <c r="F7" s="317"/>
    </row>
    <row r="8" spans="1:6" ht="25.5" customHeight="1" x14ac:dyDescent="0.25">
      <c r="A8" s="236"/>
      <c r="B8" s="237"/>
      <c r="C8" s="237"/>
      <c r="D8" s="222" t="s">
        <v>5</v>
      </c>
      <c r="E8" s="237"/>
      <c r="F8" s="317"/>
    </row>
    <row r="9" spans="1:6" ht="25.5" customHeight="1" x14ac:dyDescent="0.25">
      <c r="A9" s="236"/>
      <c r="B9" s="237"/>
      <c r="C9" s="237"/>
      <c r="D9" s="222" t="s">
        <v>260</v>
      </c>
      <c r="E9" s="237"/>
      <c r="F9" s="317"/>
    </row>
    <row r="10" spans="1:6" ht="25.5" customHeight="1" x14ac:dyDescent="0.25">
      <c r="A10" s="236"/>
      <c r="B10" s="237"/>
      <c r="C10" s="237"/>
      <c r="D10" s="222" t="s">
        <v>261</v>
      </c>
      <c r="E10" s="237"/>
      <c r="F10" s="317"/>
    </row>
    <row r="11" spans="1:6" ht="25.5" customHeight="1" x14ac:dyDescent="0.25">
      <c r="A11" s="236"/>
      <c r="B11" s="237"/>
      <c r="C11" s="237"/>
      <c r="D11" s="222" t="s">
        <v>262</v>
      </c>
      <c r="E11" s="237"/>
      <c r="F11" s="317"/>
    </row>
    <row r="12" spans="1:6" ht="25.5" customHeight="1" x14ac:dyDescent="0.25">
      <c r="A12" s="236"/>
      <c r="B12" s="237"/>
      <c r="C12" s="237"/>
      <c r="D12" s="222" t="s">
        <v>263</v>
      </c>
      <c r="E12" s="237"/>
      <c r="F12" s="317"/>
    </row>
    <row r="13" spans="1:6" ht="25.5" customHeight="1" x14ac:dyDescent="0.25">
      <c r="A13" s="236"/>
      <c r="B13" s="237"/>
      <c r="C13" s="237"/>
      <c r="D13" s="222"/>
      <c r="E13" s="237"/>
      <c r="F13" s="317"/>
    </row>
    <row r="14" spans="1:6" ht="25.5" customHeight="1" x14ac:dyDescent="0.25">
      <c r="A14" s="236"/>
      <c r="B14" s="237"/>
      <c r="C14" s="237"/>
      <c r="D14" s="222"/>
      <c r="E14" s="237"/>
      <c r="F14" s="317"/>
    </row>
    <row r="15" spans="1:6" ht="18" x14ac:dyDescent="0.25">
      <c r="A15" s="236"/>
      <c r="B15" s="237"/>
      <c r="C15" s="237"/>
      <c r="D15" s="237"/>
      <c r="E15" s="237"/>
      <c r="F15" s="317"/>
    </row>
    <row r="16" spans="1:6" ht="9.75" customHeight="1" x14ac:dyDescent="0.25">
      <c r="A16" s="236"/>
      <c r="B16" s="237"/>
      <c r="C16" s="237"/>
      <c r="D16" s="237"/>
      <c r="E16" s="237"/>
      <c r="F16" s="317"/>
    </row>
    <row r="17" spans="1:6" ht="21" customHeight="1" x14ac:dyDescent="0.25">
      <c r="A17" s="318"/>
      <c r="B17" s="219" t="s">
        <v>490</v>
      </c>
      <c r="C17" s="310"/>
      <c r="D17" s="311"/>
      <c r="E17" s="312" t="s">
        <v>212</v>
      </c>
      <c r="F17" s="220"/>
    </row>
    <row r="18" spans="1:6" ht="30" customHeight="1" x14ac:dyDescent="0.25">
      <c r="A18" s="236"/>
      <c r="B18" s="303">
        <v>1</v>
      </c>
      <c r="C18" s="633" t="s">
        <v>268</v>
      </c>
      <c r="D18" s="633"/>
      <c r="E18" s="633"/>
      <c r="F18" s="317"/>
    </row>
    <row r="19" spans="1:6" ht="21" customHeight="1" x14ac:dyDescent="0.25">
      <c r="A19" s="236"/>
      <c r="B19" s="303">
        <v>2</v>
      </c>
      <c r="C19" s="633" t="s">
        <v>267</v>
      </c>
      <c r="D19" s="633"/>
      <c r="E19" s="633"/>
      <c r="F19" s="317"/>
    </row>
    <row r="20" spans="1:6" ht="21" customHeight="1" x14ac:dyDescent="0.25">
      <c r="A20" s="236"/>
      <c r="B20" s="303">
        <v>3</v>
      </c>
      <c r="C20" s="633" t="s">
        <v>266</v>
      </c>
      <c r="D20" s="633"/>
      <c r="E20" s="633"/>
      <c r="F20" s="317"/>
    </row>
    <row r="21" spans="1:6" ht="21" customHeight="1" x14ac:dyDescent="0.25">
      <c r="A21" s="236"/>
      <c r="B21" s="303">
        <v>4</v>
      </c>
      <c r="C21" s="633" t="s">
        <v>264</v>
      </c>
      <c r="D21" s="633"/>
      <c r="E21" s="633"/>
      <c r="F21" s="317"/>
    </row>
    <row r="22" spans="1:6" ht="21" customHeight="1" x14ac:dyDescent="0.25">
      <c r="A22" s="318"/>
      <c r="B22" s="219" t="s">
        <v>491</v>
      </c>
      <c r="C22" s="310"/>
      <c r="D22" s="311"/>
      <c r="E22" s="312" t="s">
        <v>212</v>
      </c>
      <c r="F22" s="220"/>
    </row>
    <row r="23" spans="1:6" ht="19.5" customHeight="1" x14ac:dyDescent="0.25">
      <c r="A23" s="236"/>
      <c r="B23" s="303" t="s">
        <v>213</v>
      </c>
      <c r="C23" s="633" t="s">
        <v>17</v>
      </c>
      <c r="D23" s="633"/>
      <c r="E23" s="633"/>
      <c r="F23" s="317"/>
    </row>
    <row r="24" spans="1:6" ht="19.5" customHeight="1" x14ac:dyDescent="0.25">
      <c r="A24" s="308"/>
      <c r="B24" s="344" t="s">
        <v>213</v>
      </c>
      <c r="C24" s="344" t="s">
        <v>265</v>
      </c>
      <c r="D24" s="303"/>
      <c r="E24" s="303"/>
      <c r="F24" s="319"/>
    </row>
    <row r="25" spans="1:6" ht="22.5" customHeight="1" x14ac:dyDescent="0.7">
      <c r="A25" s="316"/>
      <c r="B25" s="581" t="s">
        <v>360</v>
      </c>
      <c r="C25" s="581"/>
      <c r="D25" s="639" t="s">
        <v>140</v>
      </c>
      <c r="E25" s="639"/>
      <c r="F25" s="317"/>
    </row>
    <row r="26" spans="1:6" ht="18.75" customHeight="1" x14ac:dyDescent="0.7">
      <c r="A26" s="316"/>
      <c r="B26" s="304"/>
      <c r="C26" s="633" t="s">
        <v>281</v>
      </c>
      <c r="D26" s="633"/>
      <c r="E26" s="633"/>
      <c r="F26" s="317"/>
    </row>
    <row r="27" spans="1:6" ht="18.75" customHeight="1" x14ac:dyDescent="0.7">
      <c r="A27" s="316"/>
      <c r="B27" s="304"/>
      <c r="C27" s="633" t="s">
        <v>282</v>
      </c>
      <c r="D27" s="633"/>
      <c r="E27" s="633"/>
      <c r="F27" s="317"/>
    </row>
    <row r="28" spans="1:6" ht="18.75" customHeight="1" x14ac:dyDescent="0.7">
      <c r="A28" s="316"/>
      <c r="B28" s="304"/>
      <c r="C28" s="633" t="s">
        <v>283</v>
      </c>
      <c r="D28" s="633"/>
      <c r="E28" s="633"/>
      <c r="F28" s="317"/>
    </row>
    <row r="29" spans="1:6" ht="18.75" customHeight="1" x14ac:dyDescent="0.7">
      <c r="A29" s="316"/>
      <c r="B29" s="304"/>
      <c r="C29" s="633" t="s">
        <v>284</v>
      </c>
      <c r="D29" s="633"/>
      <c r="E29" s="633"/>
      <c r="F29" s="317"/>
    </row>
    <row r="30" spans="1:6" ht="18.75" customHeight="1" x14ac:dyDescent="0.7">
      <c r="A30" s="316"/>
      <c r="B30" s="304"/>
      <c r="C30" s="633" t="s">
        <v>221</v>
      </c>
      <c r="D30" s="633"/>
      <c r="E30" s="633"/>
      <c r="F30" s="317"/>
    </row>
    <row r="31" spans="1:6" ht="18.75" customHeight="1" x14ac:dyDescent="0.7">
      <c r="A31" s="316"/>
      <c r="B31" s="304"/>
      <c r="C31" s="644" t="s">
        <v>276</v>
      </c>
      <c r="D31" s="644"/>
      <c r="E31" s="644"/>
      <c r="F31" s="317"/>
    </row>
    <row r="32" spans="1:6" s="324" customFormat="1" ht="21" customHeight="1" x14ac:dyDescent="0.7">
      <c r="A32" s="342"/>
      <c r="B32" s="345"/>
      <c r="F32" s="343"/>
    </row>
    <row r="33" ht="30" customHeight="1" x14ac:dyDescent="0.2"/>
  </sheetData>
  <protectedRanges>
    <protectedRange sqref="C31:D31 C1:E1 A17:E17 A3:C16 A18:D21 E21 A22:E24 A32:B33 C25 A35:B36 C34:E36 A25:B31 C26:D28 E3:E16 D3 D7:D16 C30:D30 A2" name="Диапазон1_4"/>
    <protectedRange sqref="C29:D29" name="Диапазон1_4_1"/>
    <protectedRange sqref="B2:C2" name="Диапазон1_4_2"/>
  </protectedRanges>
  <mergeCells count="16">
    <mergeCell ref="C28:E28"/>
    <mergeCell ref="C29:E29"/>
    <mergeCell ref="C30:E30"/>
    <mergeCell ref="C31:E31"/>
    <mergeCell ref="C27:E27"/>
    <mergeCell ref="B1:D1"/>
    <mergeCell ref="B2:C2"/>
    <mergeCell ref="D2:E2"/>
    <mergeCell ref="C18:E18"/>
    <mergeCell ref="C19:E19"/>
    <mergeCell ref="C26:E26"/>
    <mergeCell ref="C20:E20"/>
    <mergeCell ref="C21:E21"/>
    <mergeCell ref="C23:E23"/>
    <mergeCell ref="B25:C25"/>
    <mergeCell ref="D25:E25"/>
  </mergeCells>
  <hyperlinks>
    <hyperlink ref="D2" location="Содержание!B1" display="Вернуться к содержанию"/>
    <hyperlink ref="D25" location="Содержание!B1" display="Вернуться к содержанию"/>
    <hyperlink ref="E17" location="'Прайс Калитка'!A1" display="прайс-лист"/>
    <hyperlink ref="E22" location="'Прайс доп.опции'!A39" display="прайс-лист"/>
  </hyperlinks>
  <pageMargins left="0.7" right="0.7" top="0.75" bottom="0.75" header="0.3" footer="0.3"/>
  <pageSetup scale="65" orientation="portrait" r:id="rId1"/>
  <colBreaks count="1" manualBreakCount="1">
    <brk id="6" max="44" man="1"/>
  </col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G51"/>
  <sheetViews>
    <sheetView showGridLines="0" zoomScaleNormal="100" zoomScaleSheetLayoutView="100" workbookViewId="0">
      <selection activeCell="C4" sqref="C4"/>
    </sheetView>
  </sheetViews>
  <sheetFormatPr defaultRowHeight="12.75" x14ac:dyDescent="0.2"/>
  <cols>
    <col min="1" max="1" width="1.5703125" customWidth="1"/>
    <col min="2" max="2" width="63" customWidth="1"/>
    <col min="3" max="3" width="37" customWidth="1"/>
    <col min="4" max="4" width="68.7109375" customWidth="1"/>
    <col min="5" max="7" width="9.140625" customWidth="1"/>
  </cols>
  <sheetData>
    <row r="1" spans="1:7" ht="66" customHeight="1" x14ac:dyDescent="0.45">
      <c r="A1" s="313"/>
      <c r="B1" s="423" t="s">
        <v>400</v>
      </c>
      <c r="C1" s="421"/>
      <c r="D1" s="422"/>
    </row>
    <row r="2" spans="1:7" ht="27" customHeight="1" x14ac:dyDescent="0.7">
      <c r="A2" s="316"/>
      <c r="B2" s="423" t="s">
        <v>367</v>
      </c>
      <c r="C2" s="424"/>
      <c r="D2" s="332" t="s">
        <v>258</v>
      </c>
    </row>
    <row r="3" spans="1:7" s="1" customFormat="1" ht="11.25" customHeight="1" x14ac:dyDescent="0.7">
      <c r="A3" s="316"/>
      <c r="B3" s="357"/>
      <c r="C3" s="357"/>
      <c r="D3" s="333"/>
    </row>
    <row r="4" spans="1:7" s="2" customFormat="1" ht="160.5" customHeight="1" x14ac:dyDescent="0.2">
      <c r="A4" s="337"/>
      <c r="B4" s="209"/>
      <c r="C4" s="209"/>
      <c r="D4" s="334"/>
      <c r="E4" s="12"/>
      <c r="F4" s="12"/>
      <c r="G4" s="210"/>
    </row>
    <row r="5" spans="1:7" s="2" customFormat="1" ht="36.75" customHeight="1" x14ac:dyDescent="0.2">
      <c r="A5" s="330"/>
      <c r="B5" s="330" t="s">
        <v>55</v>
      </c>
      <c r="C5" s="330"/>
      <c r="D5" s="335" t="s">
        <v>329</v>
      </c>
      <c r="E5" s="12"/>
      <c r="F5" s="12"/>
      <c r="G5" s="210"/>
    </row>
    <row r="6" spans="1:7" s="2" customFormat="1" ht="160.5" customHeight="1" x14ac:dyDescent="0.2">
      <c r="A6" s="337"/>
      <c r="B6" s="209"/>
      <c r="C6" s="209"/>
      <c r="D6" s="334"/>
      <c r="E6" s="12"/>
      <c r="F6" s="12"/>
      <c r="G6" s="210"/>
    </row>
    <row r="7" spans="1:7" s="2" customFormat="1" ht="36.75" customHeight="1" x14ac:dyDescent="0.2">
      <c r="A7" s="330"/>
      <c r="B7" s="330" t="s">
        <v>52</v>
      </c>
      <c r="C7" s="330"/>
      <c r="D7" s="335" t="s">
        <v>332</v>
      </c>
      <c r="E7" s="12"/>
      <c r="F7" s="12"/>
      <c r="G7" s="210"/>
    </row>
    <row r="8" spans="1:7" s="2" customFormat="1" ht="160.5" customHeight="1" x14ac:dyDescent="0.2">
      <c r="A8" s="337"/>
      <c r="B8" s="209"/>
      <c r="C8" s="209"/>
      <c r="D8" s="334"/>
      <c r="E8" s="12"/>
      <c r="F8" s="12"/>
      <c r="G8" s="210"/>
    </row>
    <row r="9" spans="1:7" s="2" customFormat="1" ht="36.75" customHeight="1" x14ac:dyDescent="0.2">
      <c r="A9" s="330"/>
      <c r="B9" s="330" t="s">
        <v>330</v>
      </c>
      <c r="C9" s="330"/>
      <c r="D9" s="335" t="s">
        <v>331</v>
      </c>
      <c r="E9" s="12"/>
      <c r="F9" s="12"/>
      <c r="G9" s="210"/>
    </row>
    <row r="10" spans="1:7" ht="159.75" customHeight="1" x14ac:dyDescent="0.2">
      <c r="A10" s="320"/>
      <c r="B10" s="12"/>
      <c r="C10" s="12"/>
      <c r="D10" s="336"/>
      <c r="E10" s="12"/>
      <c r="F10" s="12"/>
      <c r="G10" s="210"/>
    </row>
    <row r="11" spans="1:7" s="2" customFormat="1" ht="36.75" customHeight="1" x14ac:dyDescent="0.2">
      <c r="A11" s="330"/>
      <c r="B11" s="335" t="s">
        <v>338</v>
      </c>
      <c r="C11" s="330"/>
      <c r="D11" s="335" t="s">
        <v>333</v>
      </c>
      <c r="E11" s="12"/>
      <c r="F11" s="12"/>
      <c r="G11" s="210"/>
    </row>
    <row r="12" spans="1:7" s="2" customFormat="1" ht="160.5" customHeight="1" x14ac:dyDescent="0.2">
      <c r="A12" s="337"/>
      <c r="B12" s="209"/>
      <c r="C12" s="209"/>
      <c r="D12" s="334"/>
      <c r="E12" s="12"/>
      <c r="F12" s="12"/>
      <c r="G12" s="210"/>
    </row>
    <row r="13" spans="1:7" s="2" customFormat="1" ht="36.75" customHeight="1" x14ac:dyDescent="0.2">
      <c r="A13" s="330"/>
      <c r="B13" s="335" t="s">
        <v>337</v>
      </c>
      <c r="C13" s="330"/>
      <c r="D13" s="335" t="s">
        <v>334</v>
      </c>
      <c r="E13" s="12"/>
      <c r="F13" s="12"/>
      <c r="G13" s="210"/>
    </row>
    <row r="14" spans="1:7" s="2" customFormat="1" ht="160.5" customHeight="1" x14ac:dyDescent="0.2">
      <c r="A14" s="337"/>
      <c r="B14" s="209"/>
      <c r="C14" s="209"/>
      <c r="D14" s="334"/>
      <c r="E14" s="12"/>
      <c r="F14" s="12"/>
      <c r="G14" s="210"/>
    </row>
    <row r="15" spans="1:7" s="2" customFormat="1" ht="36.75" customHeight="1" x14ac:dyDescent="0.2">
      <c r="A15" s="330"/>
      <c r="B15" s="330" t="s">
        <v>336</v>
      </c>
      <c r="C15" s="330"/>
      <c r="D15" s="335" t="s">
        <v>335</v>
      </c>
      <c r="E15" s="12"/>
      <c r="F15" s="12"/>
      <c r="G15" s="210"/>
    </row>
    <row r="16" spans="1:7" ht="20.100000000000001" customHeight="1" x14ac:dyDescent="0.2">
      <c r="B16" s="4"/>
      <c r="C16" s="4"/>
      <c r="D16" s="4"/>
    </row>
    <row r="17" spans="2:4" ht="20.100000000000001" customHeight="1" x14ac:dyDescent="0.2">
      <c r="B17" s="4"/>
      <c r="C17" s="4"/>
      <c r="D17" s="4"/>
    </row>
    <row r="18" spans="2:4" ht="20.100000000000001" customHeight="1" x14ac:dyDescent="0.2">
      <c r="B18" s="4"/>
      <c r="C18" s="4"/>
      <c r="D18" s="4"/>
    </row>
    <row r="19" spans="2:4" ht="20.100000000000001" customHeight="1" x14ac:dyDescent="0.2">
      <c r="B19" s="4"/>
      <c r="C19" s="4"/>
      <c r="D19" s="4"/>
    </row>
    <row r="20" spans="2:4" ht="20.100000000000001" customHeight="1" x14ac:dyDescent="0.2">
      <c r="B20" s="4"/>
      <c r="C20" s="4"/>
      <c r="D20" s="4"/>
    </row>
    <row r="21" spans="2:4" ht="20.100000000000001" customHeight="1" x14ac:dyDescent="0.2">
      <c r="B21" s="4"/>
      <c r="C21" s="4"/>
      <c r="D21" s="4"/>
    </row>
    <row r="22" spans="2:4" ht="20.100000000000001" customHeight="1" x14ac:dyDescent="0.2">
      <c r="B22" s="4"/>
      <c r="C22" s="4"/>
      <c r="D22" s="4"/>
    </row>
    <row r="23" spans="2:4" ht="20.100000000000001" customHeight="1" x14ac:dyDescent="0.2">
      <c r="B23" s="4"/>
      <c r="C23" s="4"/>
      <c r="D23" s="4"/>
    </row>
    <row r="24" spans="2:4" ht="20.100000000000001" customHeight="1" x14ac:dyDescent="0.2">
      <c r="B24" s="4"/>
      <c r="C24" s="4"/>
      <c r="D24" s="4"/>
    </row>
    <row r="25" spans="2:4" ht="20.100000000000001" customHeight="1" x14ac:dyDescent="0.2">
      <c r="B25" s="7"/>
      <c r="C25" s="7"/>
      <c r="D25" s="7"/>
    </row>
    <row r="26" spans="2:4" ht="20.100000000000001" customHeight="1" x14ac:dyDescent="0.2">
      <c r="B26" s="3"/>
      <c r="C26" s="3"/>
      <c r="D26" s="3"/>
    </row>
    <row r="27" spans="2:4" ht="20.100000000000001" customHeight="1" x14ac:dyDescent="0.2">
      <c r="B27" s="3"/>
      <c r="C27" s="3"/>
      <c r="D27" s="3"/>
    </row>
    <row r="28" spans="2:4" ht="20.100000000000001" customHeight="1" x14ac:dyDescent="0.2">
      <c r="B28" s="3"/>
      <c r="C28" s="3"/>
      <c r="D28" s="3"/>
    </row>
    <row r="29" spans="2:4" ht="20.100000000000001" customHeight="1" x14ac:dyDescent="0.2">
      <c r="B29" s="3"/>
      <c r="C29" s="3"/>
      <c r="D29" s="3"/>
    </row>
    <row r="30" spans="2:4" ht="20.100000000000001" customHeight="1" x14ac:dyDescent="0.2">
      <c r="B30" s="3"/>
      <c r="C30" s="3"/>
      <c r="D30" s="3"/>
    </row>
    <row r="31" spans="2:4" ht="20.100000000000001" customHeight="1" x14ac:dyDescent="0.2">
      <c r="B31" s="9"/>
      <c r="C31" s="9"/>
      <c r="D31" s="9"/>
    </row>
    <row r="32" spans="2:4" ht="20.100000000000001" customHeight="1" x14ac:dyDescent="0.2">
      <c r="B32" s="9"/>
      <c r="C32" s="9"/>
      <c r="D32" s="9"/>
    </row>
    <row r="33" spans="2:4" ht="20.100000000000001" customHeight="1" x14ac:dyDescent="0.2">
      <c r="B33" s="7"/>
      <c r="C33" s="7"/>
      <c r="D33" s="7"/>
    </row>
    <row r="34" spans="2:4" ht="20.100000000000001" customHeight="1" x14ac:dyDescent="0.2">
      <c r="B34" s="3"/>
      <c r="C34" s="3"/>
      <c r="D34" s="3"/>
    </row>
    <row r="35" spans="2:4" ht="20.100000000000001" customHeight="1" x14ac:dyDescent="0.2">
      <c r="B35" s="3"/>
      <c r="C35" s="3"/>
      <c r="D35" s="3"/>
    </row>
    <row r="36" spans="2:4" ht="20.100000000000001" customHeight="1" x14ac:dyDescent="0.2">
      <c r="B36" s="3"/>
      <c r="C36" s="3"/>
      <c r="D36" s="3"/>
    </row>
    <row r="37" spans="2:4" ht="20.100000000000001" customHeight="1" x14ac:dyDescent="0.2">
      <c r="B37" s="3"/>
      <c r="C37" s="3"/>
      <c r="D37" s="3"/>
    </row>
    <row r="38" spans="2:4" ht="20.100000000000001" customHeight="1" x14ac:dyDescent="0.2">
      <c r="B38" s="3"/>
      <c r="C38" s="3"/>
      <c r="D38" s="3"/>
    </row>
    <row r="39" spans="2:4" ht="20.100000000000001" customHeight="1" x14ac:dyDescent="0.2">
      <c r="B39" s="9"/>
      <c r="C39" s="9"/>
      <c r="D39" s="9"/>
    </row>
    <row r="40" spans="2:4" ht="20.100000000000001" customHeight="1" x14ac:dyDescent="0.2">
      <c r="B40" s="9"/>
      <c r="C40" s="9"/>
      <c r="D40" s="9"/>
    </row>
    <row r="41" spans="2:4" ht="20.100000000000001" customHeight="1" x14ac:dyDescent="0.2">
      <c r="B41" s="11"/>
      <c r="C41" s="11"/>
      <c r="D41" s="11"/>
    </row>
    <row r="42" spans="2:4" ht="20.100000000000001" customHeight="1" x14ac:dyDescent="0.2">
      <c r="B42" s="3"/>
      <c r="C42" s="3"/>
      <c r="D42" s="3"/>
    </row>
    <row r="43" spans="2:4" ht="20.100000000000001" customHeight="1" x14ac:dyDescent="0.2">
      <c r="B43" s="5"/>
      <c r="C43" s="5"/>
      <c r="D43" s="5"/>
    </row>
    <row r="44" spans="2:4" ht="20.100000000000001" customHeight="1" x14ac:dyDescent="0.2">
      <c r="B44" s="3"/>
      <c r="C44" s="3"/>
      <c r="D44" s="3"/>
    </row>
    <row r="45" spans="2:4" ht="20.100000000000001" customHeight="1" x14ac:dyDescent="0.2">
      <c r="B45" s="3"/>
      <c r="C45" s="3"/>
      <c r="D45" s="3"/>
    </row>
    <row r="46" spans="2:4" ht="20.100000000000001" customHeight="1" x14ac:dyDescent="0.2">
      <c r="B46" s="3"/>
      <c r="C46" s="3"/>
      <c r="D46" s="3"/>
    </row>
    <row r="47" spans="2:4" ht="20.100000000000001" customHeight="1" x14ac:dyDescent="0.2">
      <c r="B47" s="9"/>
      <c r="C47" s="9"/>
      <c r="D47" s="9"/>
    </row>
    <row r="48" spans="2:4" ht="20.100000000000001" customHeight="1" x14ac:dyDescent="0.2">
      <c r="B48" s="9"/>
      <c r="C48" s="9"/>
      <c r="D48" s="9"/>
    </row>
    <row r="49" ht="20.100000000000001" customHeight="1" x14ac:dyDescent="0.2"/>
    <row r="50" ht="20.100000000000001" customHeight="1" x14ac:dyDescent="0.2"/>
    <row r="51" ht="15" customHeight="1" x14ac:dyDescent="0.2"/>
  </sheetData>
  <protectedRanges>
    <protectedRange sqref="B5 B4:C4 B7 B12:C12 B6:C6 B8:C8 B3:D3 B10:C10 B9 D4:D13 B14:D48 B13 B11 C1:D1 C2:D2" name="Диапазон1"/>
  </protectedRanges>
  <hyperlinks>
    <hyperlink ref="D2" location="Содержание!B1" display="Вернуться к содержанию"/>
  </hyperlinks>
  <pageMargins left="0.78740157480314965" right="0" top="0" bottom="0" header="0.35433070866141736" footer="0.35433070866141736"/>
  <pageSetup paperSize="9" scale="55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>
    <tabColor rgb="FF92D050"/>
    <pageSetUpPr fitToPage="1"/>
  </sheetPr>
  <dimension ref="A1:G54"/>
  <sheetViews>
    <sheetView showGridLines="0" zoomScaleNormal="100" zoomScaleSheetLayoutView="100" workbookViewId="0">
      <selection activeCell="B1" sqref="B1:D1"/>
    </sheetView>
  </sheetViews>
  <sheetFormatPr defaultRowHeight="12.75" x14ac:dyDescent="0.2"/>
  <cols>
    <col min="1" max="1" width="1.85546875" customWidth="1"/>
    <col min="2" max="2" width="56" customWidth="1"/>
    <col min="3" max="3" width="54.42578125" customWidth="1"/>
    <col min="4" max="4" width="60.7109375" customWidth="1"/>
    <col min="5" max="7" width="9.140625" customWidth="1"/>
  </cols>
  <sheetData>
    <row r="1" spans="1:7" ht="66" customHeight="1" x14ac:dyDescent="0.45">
      <c r="A1" s="313"/>
      <c r="B1" s="645" t="s">
        <v>401</v>
      </c>
      <c r="C1" s="645"/>
      <c r="D1" s="646"/>
    </row>
    <row r="2" spans="1:7" ht="27" customHeight="1" x14ac:dyDescent="0.7">
      <c r="A2" s="316"/>
      <c r="B2" s="581" t="s">
        <v>259</v>
      </c>
      <c r="C2" s="581"/>
      <c r="D2" s="333" t="s">
        <v>258</v>
      </c>
    </row>
    <row r="3" spans="1:7" s="1" customFormat="1" ht="9" customHeight="1" x14ac:dyDescent="0.7">
      <c r="A3" s="316"/>
      <c r="B3" s="331"/>
      <c r="C3" s="331"/>
      <c r="D3" s="333"/>
    </row>
    <row r="4" spans="1:7" s="2" customFormat="1" ht="160.5" customHeight="1" x14ac:dyDescent="0.2">
      <c r="A4" s="337"/>
      <c r="B4" s="209"/>
      <c r="C4" s="209"/>
      <c r="D4" s="334"/>
      <c r="E4" s="12"/>
      <c r="F4" s="12"/>
      <c r="G4" s="210"/>
    </row>
    <row r="5" spans="1:7" s="2" customFormat="1" ht="36.75" customHeight="1" x14ac:dyDescent="0.2">
      <c r="A5" s="338"/>
      <c r="B5" s="330" t="s">
        <v>52</v>
      </c>
      <c r="C5" s="330" t="s">
        <v>53</v>
      </c>
      <c r="D5" s="335" t="s">
        <v>54</v>
      </c>
      <c r="E5" s="12"/>
      <c r="F5" s="12"/>
      <c r="G5" s="210"/>
    </row>
    <row r="6" spans="1:7" s="2" customFormat="1" ht="160.5" customHeight="1" x14ac:dyDescent="0.2">
      <c r="A6" s="337"/>
      <c r="B6" s="209"/>
      <c r="C6" s="209"/>
      <c r="D6" s="334"/>
      <c r="E6" s="12"/>
      <c r="F6" s="12"/>
      <c r="G6" s="210"/>
    </row>
    <row r="7" spans="1:7" s="2" customFormat="1" ht="36.75" customHeight="1" x14ac:dyDescent="0.2">
      <c r="A7" s="338"/>
      <c r="B7" s="330" t="s">
        <v>55</v>
      </c>
      <c r="C7" s="330" t="s">
        <v>57</v>
      </c>
      <c r="D7" s="335" t="s">
        <v>58</v>
      </c>
      <c r="E7" s="12"/>
      <c r="F7" s="12"/>
      <c r="G7" s="210"/>
    </row>
    <row r="8" spans="1:7" s="2" customFormat="1" ht="160.5" customHeight="1" x14ac:dyDescent="0.2">
      <c r="A8" s="337"/>
      <c r="B8" s="209"/>
      <c r="C8" s="209"/>
      <c r="D8" s="334"/>
      <c r="E8" s="12"/>
      <c r="F8" s="12"/>
      <c r="G8" s="210"/>
    </row>
    <row r="9" spans="1:7" s="2" customFormat="1" ht="36.75" customHeight="1" x14ac:dyDescent="0.2">
      <c r="A9" s="338"/>
      <c r="B9" s="330" t="s">
        <v>56</v>
      </c>
      <c r="C9" s="330" t="s">
        <v>59</v>
      </c>
      <c r="D9" s="335" t="s">
        <v>60</v>
      </c>
      <c r="E9" s="12"/>
      <c r="F9" s="12"/>
      <c r="G9" s="210"/>
    </row>
    <row r="10" spans="1:7" s="2" customFormat="1" ht="160.5" customHeight="1" x14ac:dyDescent="0.2">
      <c r="A10" s="337"/>
      <c r="B10" s="209"/>
      <c r="C10" s="209"/>
      <c r="D10" s="334"/>
      <c r="E10" s="12"/>
      <c r="F10" s="12"/>
      <c r="G10" s="210"/>
    </row>
    <row r="11" spans="1:7" s="2" customFormat="1" ht="36.75" customHeight="1" x14ac:dyDescent="0.2">
      <c r="A11" s="338"/>
      <c r="B11" s="330" t="s">
        <v>61</v>
      </c>
      <c r="C11" s="330" t="s">
        <v>62</v>
      </c>
      <c r="D11" s="335" t="s">
        <v>63</v>
      </c>
      <c r="E11" s="12"/>
      <c r="F11" s="12"/>
      <c r="G11" s="210"/>
    </row>
    <row r="12" spans="1:7" s="2" customFormat="1" ht="160.5" customHeight="1" x14ac:dyDescent="0.2">
      <c r="A12" s="337"/>
      <c r="B12" s="209"/>
      <c r="C12" s="209"/>
      <c r="D12" s="334"/>
      <c r="E12" s="12"/>
      <c r="F12" s="12"/>
      <c r="G12" s="210"/>
    </row>
    <row r="13" spans="1:7" s="2" customFormat="1" ht="36.75" customHeight="1" x14ac:dyDescent="0.2">
      <c r="A13" s="338"/>
      <c r="B13" s="330" t="s">
        <v>64</v>
      </c>
      <c r="C13" s="330" t="s">
        <v>65</v>
      </c>
      <c r="D13" s="335" t="s">
        <v>66</v>
      </c>
      <c r="E13" s="12"/>
      <c r="F13" s="12"/>
      <c r="G13" s="210"/>
    </row>
    <row r="14" spans="1:7" ht="20.100000000000001" customHeight="1" x14ac:dyDescent="0.2">
      <c r="A14" s="339"/>
      <c r="B14" s="232"/>
      <c r="C14" s="232"/>
      <c r="D14" s="233"/>
    </row>
    <row r="15" spans="1:7" ht="20.100000000000001" customHeight="1" x14ac:dyDescent="0.2">
      <c r="B15" s="3"/>
      <c r="C15" s="3"/>
      <c r="D15" s="3"/>
    </row>
    <row r="16" spans="1:7" ht="20.100000000000001" customHeight="1" x14ac:dyDescent="0.2">
      <c r="B16" s="3"/>
      <c r="C16" s="3"/>
      <c r="D16" s="3"/>
    </row>
    <row r="17" spans="2:4" ht="20.100000000000001" customHeight="1" x14ac:dyDescent="0.2">
      <c r="B17" s="3"/>
      <c r="C17" s="3"/>
      <c r="D17" s="3"/>
    </row>
    <row r="18" spans="2:4" ht="20.100000000000001" customHeight="1" x14ac:dyDescent="0.2">
      <c r="B18" s="9"/>
      <c r="C18" s="9"/>
      <c r="D18" s="9"/>
    </row>
    <row r="19" spans="2:4" ht="20.100000000000001" customHeight="1" x14ac:dyDescent="0.2">
      <c r="B19" s="9"/>
      <c r="C19" s="9"/>
      <c r="D19" s="9"/>
    </row>
    <row r="20" spans="2:4" ht="20.100000000000001" customHeight="1" x14ac:dyDescent="0.2">
      <c r="B20" s="10"/>
      <c r="C20" s="10"/>
      <c r="D20" s="10"/>
    </row>
    <row r="21" spans="2:4" ht="20.100000000000001" customHeight="1" x14ac:dyDescent="0.2">
      <c r="B21" s="9"/>
      <c r="C21" s="9"/>
      <c r="D21" s="9"/>
    </row>
    <row r="22" spans="2:4" ht="20.100000000000001" customHeight="1" x14ac:dyDescent="0.2">
      <c r="B22" s="8"/>
      <c r="C22" s="8"/>
      <c r="D22" s="8"/>
    </row>
    <row r="23" spans="2:4" ht="20.100000000000001" customHeight="1" x14ac:dyDescent="0.2">
      <c r="B23" s="8"/>
      <c r="C23" s="8"/>
      <c r="D23" s="8"/>
    </row>
    <row r="24" spans="2:4" ht="20.100000000000001" customHeight="1" x14ac:dyDescent="0.2">
      <c r="B24" s="4"/>
      <c r="C24" s="4"/>
      <c r="D24" s="4"/>
    </row>
    <row r="25" spans="2:4" ht="20.100000000000001" customHeight="1" x14ac:dyDescent="0.2">
      <c r="B25" s="4"/>
      <c r="C25" s="4"/>
      <c r="D25" s="4"/>
    </row>
    <row r="26" spans="2:4" ht="20.100000000000001" customHeight="1" x14ac:dyDescent="0.2">
      <c r="B26" s="4"/>
      <c r="C26" s="4"/>
      <c r="D26" s="4"/>
    </row>
    <row r="27" spans="2:4" ht="20.100000000000001" customHeight="1" x14ac:dyDescent="0.2">
      <c r="B27" s="4"/>
      <c r="C27" s="4"/>
      <c r="D27" s="4"/>
    </row>
    <row r="28" spans="2:4" ht="20.100000000000001" customHeight="1" x14ac:dyDescent="0.2">
      <c r="B28" s="7"/>
      <c r="C28" s="7"/>
      <c r="D28" s="7"/>
    </row>
    <row r="29" spans="2:4" ht="20.100000000000001" customHeight="1" x14ac:dyDescent="0.2">
      <c r="B29" s="3"/>
      <c r="C29" s="3"/>
      <c r="D29" s="3"/>
    </row>
    <row r="30" spans="2:4" ht="20.100000000000001" customHeight="1" x14ac:dyDescent="0.2">
      <c r="B30" s="3"/>
      <c r="C30" s="3"/>
      <c r="D30" s="3"/>
    </row>
    <row r="31" spans="2:4" ht="20.100000000000001" customHeight="1" x14ac:dyDescent="0.2">
      <c r="B31" s="3"/>
      <c r="C31" s="3"/>
      <c r="D31" s="3"/>
    </row>
    <row r="32" spans="2:4" ht="20.100000000000001" customHeight="1" x14ac:dyDescent="0.2">
      <c r="B32" s="3"/>
      <c r="C32" s="3"/>
      <c r="D32" s="3"/>
    </row>
    <row r="33" spans="2:4" ht="20.100000000000001" customHeight="1" x14ac:dyDescent="0.2">
      <c r="B33" s="3"/>
      <c r="C33" s="3"/>
      <c r="D33" s="3"/>
    </row>
    <row r="34" spans="2:4" ht="20.100000000000001" customHeight="1" x14ac:dyDescent="0.2">
      <c r="B34" s="9"/>
      <c r="C34" s="9"/>
      <c r="D34" s="9"/>
    </row>
    <row r="35" spans="2:4" ht="20.100000000000001" customHeight="1" x14ac:dyDescent="0.2">
      <c r="B35" s="9"/>
      <c r="C35" s="9"/>
      <c r="D35" s="9"/>
    </row>
    <row r="36" spans="2:4" ht="20.100000000000001" customHeight="1" x14ac:dyDescent="0.2">
      <c r="B36" s="7"/>
      <c r="C36" s="7"/>
      <c r="D36" s="7"/>
    </row>
    <row r="37" spans="2:4" ht="20.100000000000001" customHeight="1" x14ac:dyDescent="0.2">
      <c r="B37" s="3"/>
      <c r="C37" s="3"/>
      <c r="D37" s="3"/>
    </row>
    <row r="38" spans="2:4" ht="20.100000000000001" customHeight="1" x14ac:dyDescent="0.2">
      <c r="B38" s="3"/>
      <c r="C38" s="3"/>
      <c r="D38" s="3"/>
    </row>
    <row r="39" spans="2:4" ht="20.100000000000001" customHeight="1" x14ac:dyDescent="0.2">
      <c r="B39" s="3"/>
      <c r="C39" s="3"/>
      <c r="D39" s="3"/>
    </row>
    <row r="40" spans="2:4" ht="20.100000000000001" customHeight="1" x14ac:dyDescent="0.2">
      <c r="B40" s="3"/>
      <c r="C40" s="3"/>
      <c r="D40" s="3"/>
    </row>
    <row r="41" spans="2:4" ht="20.100000000000001" customHeight="1" x14ac:dyDescent="0.2">
      <c r="B41" s="3"/>
      <c r="C41" s="3"/>
      <c r="D41" s="3"/>
    </row>
    <row r="42" spans="2:4" ht="20.100000000000001" customHeight="1" x14ac:dyDescent="0.2">
      <c r="B42" s="9"/>
      <c r="C42" s="9"/>
      <c r="D42" s="9"/>
    </row>
    <row r="43" spans="2:4" ht="20.100000000000001" customHeight="1" x14ac:dyDescent="0.2">
      <c r="B43" s="9"/>
      <c r="C43" s="9"/>
      <c r="D43" s="9"/>
    </row>
    <row r="44" spans="2:4" ht="20.100000000000001" customHeight="1" x14ac:dyDescent="0.2">
      <c r="B44" s="11"/>
      <c r="C44" s="11"/>
      <c r="D44" s="11"/>
    </row>
    <row r="45" spans="2:4" ht="20.100000000000001" customHeight="1" x14ac:dyDescent="0.2">
      <c r="B45" s="3"/>
      <c r="C45" s="3"/>
      <c r="D45" s="3"/>
    </row>
    <row r="46" spans="2:4" ht="20.100000000000001" customHeight="1" x14ac:dyDescent="0.2">
      <c r="B46" s="5"/>
      <c r="C46" s="5"/>
      <c r="D46" s="5"/>
    </row>
    <row r="47" spans="2:4" ht="20.100000000000001" customHeight="1" x14ac:dyDescent="0.2">
      <c r="B47" s="3"/>
      <c r="C47" s="3"/>
      <c r="D47" s="3"/>
    </row>
    <row r="48" spans="2:4" ht="20.100000000000001" customHeight="1" x14ac:dyDescent="0.2">
      <c r="B48" s="3"/>
      <c r="C48" s="3"/>
      <c r="D48" s="3"/>
    </row>
    <row r="49" spans="2:4" ht="20.100000000000001" customHeight="1" x14ac:dyDescent="0.2">
      <c r="B49" s="3"/>
      <c r="C49" s="3"/>
      <c r="D49" s="3"/>
    </row>
    <row r="50" spans="2:4" ht="20.100000000000001" customHeight="1" x14ac:dyDescent="0.2">
      <c r="B50" s="9"/>
      <c r="C50" s="9"/>
      <c r="D50" s="9"/>
    </row>
    <row r="51" spans="2:4" ht="20.100000000000001" customHeight="1" x14ac:dyDescent="0.2">
      <c r="B51" s="9"/>
      <c r="C51" s="9"/>
      <c r="D51" s="9"/>
    </row>
    <row r="52" spans="2:4" ht="20.100000000000001" customHeight="1" x14ac:dyDescent="0.2"/>
    <row r="53" spans="2:4" ht="20.100000000000001" customHeight="1" x14ac:dyDescent="0.2"/>
    <row r="54" spans="2:4" ht="15" customHeight="1" x14ac:dyDescent="0.2"/>
  </sheetData>
  <protectedRanges>
    <protectedRange sqref="B5 D1:D3 B4:C4 B7 B12:C12 B2:B3 B6:C6 B9 D4:D13 B13 B8:C8 B11 B1 B14:D51 B10:C10 C1:C3" name="Диапазон1"/>
  </protectedRanges>
  <customSheetViews>
    <customSheetView guid="{E02F492C-4FFC-468B-A5E7-16AA0DC67212}" showPageBreaks="1" showGridLines="0" fitToPage="1" printArea="1" view="pageBreakPreview">
      <selection activeCell="AD13" sqref="AD13"/>
      <pageMargins left="0.78740157480314965" right="0.39370078740157483" top="0.35433070866141736" bottom="0.35433070866141736" header="0.35433070866141736" footer="0.35433070866141736"/>
      <pageSetup paperSize="9" fitToHeight="3" orientation="portrait" r:id="rId1"/>
    </customSheetView>
  </customSheetViews>
  <mergeCells count="2">
    <mergeCell ref="B1:D1"/>
    <mergeCell ref="B2:C2"/>
  </mergeCells>
  <phoneticPr fontId="3" type="noConversion"/>
  <hyperlinks>
    <hyperlink ref="D2" location="Содержание!B1" display="Вернуться к содержанию"/>
  </hyperlinks>
  <pageMargins left="0.78740157480314965" right="0" top="0" bottom="0" header="0.35433070866141736" footer="0.35433070866141736"/>
  <pageSetup paperSize="9" scale="54" orientation="portrait" r:id="rId2"/>
  <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G54"/>
  <sheetViews>
    <sheetView showGridLines="0" zoomScaleNormal="100" zoomScaleSheetLayoutView="100" workbookViewId="0">
      <selection activeCell="B1" sqref="B1:D1"/>
    </sheetView>
  </sheetViews>
  <sheetFormatPr defaultRowHeight="12.75" x14ac:dyDescent="0.2"/>
  <cols>
    <col min="1" max="1" width="1.5703125" customWidth="1"/>
    <col min="2" max="2" width="51.28515625" customWidth="1"/>
    <col min="3" max="3" width="51.85546875" customWidth="1"/>
    <col min="4" max="4" width="53.5703125" customWidth="1"/>
    <col min="5" max="7" width="9.140625" customWidth="1"/>
  </cols>
  <sheetData>
    <row r="1" spans="1:7" ht="66" customHeight="1" x14ac:dyDescent="0.45">
      <c r="A1" s="313"/>
      <c r="B1" s="645" t="s">
        <v>402</v>
      </c>
      <c r="C1" s="645"/>
      <c r="D1" s="646"/>
    </row>
    <row r="2" spans="1:7" ht="27" customHeight="1" x14ac:dyDescent="0.7">
      <c r="A2" s="316"/>
      <c r="B2" s="581" t="s">
        <v>259</v>
      </c>
      <c r="C2" s="581"/>
      <c r="D2" s="332" t="s">
        <v>258</v>
      </c>
    </row>
    <row r="3" spans="1:7" s="1" customFormat="1" ht="11.25" customHeight="1" x14ac:dyDescent="0.7">
      <c r="A3" s="316"/>
      <c r="B3" s="331"/>
      <c r="C3" s="331"/>
      <c r="D3" s="333"/>
    </row>
    <row r="4" spans="1:7" s="2" customFormat="1" ht="160.5" customHeight="1" x14ac:dyDescent="0.2">
      <c r="A4" s="337"/>
      <c r="B4" s="209"/>
      <c r="C4" s="209"/>
      <c r="D4" s="334"/>
      <c r="E4" s="12"/>
      <c r="F4" s="12"/>
      <c r="G4" s="210"/>
    </row>
    <row r="5" spans="1:7" s="2" customFormat="1" ht="36.75" customHeight="1" x14ac:dyDescent="0.2">
      <c r="A5" s="330"/>
      <c r="B5" s="330" t="s">
        <v>67</v>
      </c>
      <c r="C5" s="330" t="s">
        <v>53</v>
      </c>
      <c r="D5" s="335" t="s">
        <v>54</v>
      </c>
      <c r="E5" s="12"/>
      <c r="F5" s="12"/>
      <c r="G5" s="210"/>
    </row>
    <row r="6" spans="1:7" s="2" customFormat="1" ht="160.5" customHeight="1" x14ac:dyDescent="0.2">
      <c r="A6" s="337"/>
      <c r="B6" s="209"/>
      <c r="C6" s="209"/>
      <c r="D6" s="334"/>
      <c r="E6" s="12"/>
      <c r="F6" s="12"/>
      <c r="G6" s="210"/>
    </row>
    <row r="7" spans="1:7" s="2" customFormat="1" ht="36.75" customHeight="1" x14ac:dyDescent="0.2">
      <c r="A7" s="330"/>
      <c r="B7" s="330" t="s">
        <v>55</v>
      </c>
      <c r="C7" s="330" t="s">
        <v>57</v>
      </c>
      <c r="D7" s="335" t="s">
        <v>58</v>
      </c>
      <c r="E7" s="12"/>
      <c r="F7" s="12"/>
      <c r="G7" s="210"/>
    </row>
    <row r="8" spans="1:7" s="2" customFormat="1" ht="160.5" customHeight="1" x14ac:dyDescent="0.2">
      <c r="A8" s="337"/>
      <c r="B8" s="209"/>
      <c r="C8" s="209"/>
      <c r="D8" s="334"/>
      <c r="E8" s="12"/>
      <c r="F8" s="12"/>
      <c r="G8" s="210"/>
    </row>
    <row r="9" spans="1:7" s="2" customFormat="1" ht="36.75" customHeight="1" x14ac:dyDescent="0.2">
      <c r="A9" s="330"/>
      <c r="B9" s="330" t="s">
        <v>56</v>
      </c>
      <c r="C9" s="330" t="s">
        <v>59</v>
      </c>
      <c r="D9" s="335" t="s">
        <v>60</v>
      </c>
      <c r="E9" s="12"/>
      <c r="F9" s="12"/>
      <c r="G9" s="210"/>
    </row>
    <row r="10" spans="1:7" ht="159.75" customHeight="1" x14ac:dyDescent="0.2">
      <c r="A10" s="320"/>
      <c r="B10" s="12"/>
      <c r="C10" s="12"/>
      <c r="D10" s="336"/>
      <c r="E10" s="12"/>
      <c r="F10" s="12"/>
      <c r="G10" s="210"/>
    </row>
    <row r="11" spans="1:7" s="2" customFormat="1" ht="36.75" customHeight="1" x14ac:dyDescent="0.2">
      <c r="A11" s="330"/>
      <c r="B11" s="330" t="s">
        <v>61</v>
      </c>
      <c r="C11" s="330" t="s">
        <v>62</v>
      </c>
      <c r="D11" s="335" t="s">
        <v>63</v>
      </c>
      <c r="E11" s="12"/>
      <c r="F11" s="12"/>
      <c r="G11" s="210"/>
    </row>
    <row r="12" spans="1:7" s="2" customFormat="1" ht="160.5" customHeight="1" x14ac:dyDescent="0.2">
      <c r="A12" s="337"/>
      <c r="B12" s="209"/>
      <c r="C12" s="209"/>
      <c r="D12" s="334"/>
      <c r="E12" s="12"/>
      <c r="F12" s="12"/>
      <c r="G12" s="210"/>
    </row>
    <row r="13" spans="1:7" s="2" customFormat="1" ht="36.75" customHeight="1" x14ac:dyDescent="0.2">
      <c r="A13" s="330"/>
      <c r="B13" s="330" t="s">
        <v>64</v>
      </c>
      <c r="C13" s="330" t="s">
        <v>65</v>
      </c>
      <c r="D13" s="335" t="s">
        <v>66</v>
      </c>
      <c r="E13" s="12"/>
      <c r="F13" s="12"/>
      <c r="G13" s="210"/>
    </row>
    <row r="14" spans="1:7" ht="20.100000000000001" customHeight="1" x14ac:dyDescent="0.2">
      <c r="A14" s="339"/>
      <c r="B14" s="232"/>
      <c r="C14" s="232"/>
      <c r="D14" s="233"/>
    </row>
    <row r="15" spans="1:7" ht="20.100000000000001" customHeight="1" x14ac:dyDescent="0.2">
      <c r="B15" s="3"/>
      <c r="C15" s="3"/>
      <c r="D15" s="3"/>
    </row>
    <row r="16" spans="1:7" ht="20.100000000000001" customHeight="1" x14ac:dyDescent="0.2">
      <c r="B16" s="3"/>
      <c r="C16" s="3"/>
      <c r="D16" s="3"/>
    </row>
    <row r="17" spans="2:4" ht="20.100000000000001" customHeight="1" x14ac:dyDescent="0.2">
      <c r="B17" s="3"/>
      <c r="C17" s="3"/>
      <c r="D17" s="3"/>
    </row>
    <row r="18" spans="2:4" ht="20.100000000000001" customHeight="1" x14ac:dyDescent="0.2">
      <c r="B18" s="9"/>
      <c r="C18" s="9"/>
      <c r="D18" s="9"/>
    </row>
    <row r="19" spans="2:4" ht="20.100000000000001" customHeight="1" x14ac:dyDescent="0.2">
      <c r="B19" s="9"/>
      <c r="C19" s="9"/>
      <c r="D19" s="9"/>
    </row>
    <row r="20" spans="2:4" ht="20.100000000000001" customHeight="1" x14ac:dyDescent="0.2">
      <c r="B20" s="10"/>
      <c r="C20" s="10"/>
      <c r="D20" s="10"/>
    </row>
    <row r="21" spans="2:4" ht="20.100000000000001" customHeight="1" x14ac:dyDescent="0.2">
      <c r="B21" s="9"/>
      <c r="C21" s="9"/>
      <c r="D21" s="9"/>
    </row>
    <row r="22" spans="2:4" ht="20.100000000000001" customHeight="1" x14ac:dyDescent="0.2">
      <c r="B22" s="8"/>
      <c r="C22" s="8"/>
      <c r="D22" s="8"/>
    </row>
    <row r="23" spans="2:4" ht="20.100000000000001" customHeight="1" x14ac:dyDescent="0.2">
      <c r="B23" s="8"/>
      <c r="C23" s="8"/>
      <c r="D23" s="8"/>
    </row>
    <row r="24" spans="2:4" ht="20.100000000000001" customHeight="1" x14ac:dyDescent="0.2">
      <c r="B24" s="4"/>
      <c r="C24" s="4"/>
      <c r="D24" s="4"/>
    </row>
    <row r="25" spans="2:4" ht="20.100000000000001" customHeight="1" x14ac:dyDescent="0.2">
      <c r="B25" s="4"/>
      <c r="C25" s="4"/>
      <c r="D25" s="4"/>
    </row>
    <row r="26" spans="2:4" ht="20.100000000000001" customHeight="1" x14ac:dyDescent="0.2">
      <c r="B26" s="4"/>
      <c r="C26" s="4"/>
      <c r="D26" s="4"/>
    </row>
    <row r="27" spans="2:4" ht="20.100000000000001" customHeight="1" x14ac:dyDescent="0.2">
      <c r="B27" s="4"/>
      <c r="C27" s="4"/>
      <c r="D27" s="4"/>
    </row>
    <row r="28" spans="2:4" ht="20.100000000000001" customHeight="1" x14ac:dyDescent="0.2">
      <c r="B28" s="7"/>
      <c r="C28" s="7"/>
      <c r="D28" s="7"/>
    </row>
    <row r="29" spans="2:4" ht="20.100000000000001" customHeight="1" x14ac:dyDescent="0.2">
      <c r="B29" s="3"/>
      <c r="C29" s="3"/>
      <c r="D29" s="3"/>
    </row>
    <row r="30" spans="2:4" ht="20.100000000000001" customHeight="1" x14ac:dyDescent="0.2">
      <c r="B30" s="3"/>
      <c r="C30" s="3"/>
      <c r="D30" s="3"/>
    </row>
    <row r="31" spans="2:4" ht="20.100000000000001" customHeight="1" x14ac:dyDescent="0.2">
      <c r="B31" s="3"/>
      <c r="C31" s="3"/>
      <c r="D31" s="3"/>
    </row>
    <row r="32" spans="2:4" ht="20.100000000000001" customHeight="1" x14ac:dyDescent="0.2">
      <c r="B32" s="3"/>
      <c r="C32" s="3"/>
      <c r="D32" s="3"/>
    </row>
    <row r="33" spans="2:4" ht="20.100000000000001" customHeight="1" x14ac:dyDescent="0.2">
      <c r="B33" s="3"/>
      <c r="C33" s="3"/>
      <c r="D33" s="3"/>
    </row>
    <row r="34" spans="2:4" ht="20.100000000000001" customHeight="1" x14ac:dyDescent="0.2">
      <c r="B34" s="9"/>
      <c r="C34" s="9"/>
      <c r="D34" s="9"/>
    </row>
    <row r="35" spans="2:4" ht="20.100000000000001" customHeight="1" x14ac:dyDescent="0.2">
      <c r="B35" s="9"/>
      <c r="C35" s="9"/>
      <c r="D35" s="9"/>
    </row>
    <row r="36" spans="2:4" ht="20.100000000000001" customHeight="1" x14ac:dyDescent="0.2">
      <c r="B36" s="7"/>
      <c r="C36" s="7"/>
      <c r="D36" s="7"/>
    </row>
    <row r="37" spans="2:4" ht="20.100000000000001" customHeight="1" x14ac:dyDescent="0.2">
      <c r="B37" s="3"/>
      <c r="C37" s="3"/>
      <c r="D37" s="3"/>
    </row>
    <row r="38" spans="2:4" ht="20.100000000000001" customHeight="1" x14ac:dyDescent="0.2">
      <c r="B38" s="3"/>
      <c r="C38" s="3"/>
      <c r="D38" s="3"/>
    </row>
    <row r="39" spans="2:4" ht="20.100000000000001" customHeight="1" x14ac:dyDescent="0.2">
      <c r="B39" s="3"/>
      <c r="C39" s="3"/>
      <c r="D39" s="3"/>
    </row>
    <row r="40" spans="2:4" ht="20.100000000000001" customHeight="1" x14ac:dyDescent="0.2">
      <c r="B40" s="3"/>
      <c r="C40" s="3"/>
      <c r="D40" s="3"/>
    </row>
    <row r="41" spans="2:4" ht="20.100000000000001" customHeight="1" x14ac:dyDescent="0.2">
      <c r="B41" s="3"/>
      <c r="C41" s="3"/>
      <c r="D41" s="3"/>
    </row>
    <row r="42" spans="2:4" ht="20.100000000000001" customHeight="1" x14ac:dyDescent="0.2">
      <c r="B42" s="9"/>
      <c r="C42" s="9"/>
      <c r="D42" s="9"/>
    </row>
    <row r="43" spans="2:4" ht="20.100000000000001" customHeight="1" x14ac:dyDescent="0.2">
      <c r="B43" s="9"/>
      <c r="C43" s="9"/>
      <c r="D43" s="9"/>
    </row>
    <row r="44" spans="2:4" ht="20.100000000000001" customHeight="1" x14ac:dyDescent="0.2">
      <c r="B44" s="11"/>
      <c r="C44" s="11"/>
      <c r="D44" s="11"/>
    </row>
    <row r="45" spans="2:4" ht="20.100000000000001" customHeight="1" x14ac:dyDescent="0.2">
      <c r="B45" s="3"/>
      <c r="C45" s="3"/>
      <c r="D45" s="3"/>
    </row>
    <row r="46" spans="2:4" ht="20.100000000000001" customHeight="1" x14ac:dyDescent="0.2">
      <c r="B46" s="5"/>
      <c r="C46" s="5"/>
      <c r="D46" s="5"/>
    </row>
    <row r="47" spans="2:4" ht="20.100000000000001" customHeight="1" x14ac:dyDescent="0.2">
      <c r="B47" s="3"/>
      <c r="C47" s="3"/>
      <c r="D47" s="3"/>
    </row>
    <row r="48" spans="2:4" ht="20.100000000000001" customHeight="1" x14ac:dyDescent="0.2">
      <c r="B48" s="3"/>
      <c r="C48" s="3"/>
      <c r="D48" s="3"/>
    </row>
    <row r="49" spans="2:4" ht="20.100000000000001" customHeight="1" x14ac:dyDescent="0.2">
      <c r="B49" s="3"/>
      <c r="C49" s="3"/>
      <c r="D49" s="3"/>
    </row>
    <row r="50" spans="2:4" ht="20.100000000000001" customHeight="1" x14ac:dyDescent="0.2">
      <c r="B50" s="9"/>
      <c r="C50" s="9"/>
      <c r="D50" s="9"/>
    </row>
    <row r="51" spans="2:4" ht="20.100000000000001" customHeight="1" x14ac:dyDescent="0.2">
      <c r="B51" s="9"/>
      <c r="C51" s="9"/>
      <c r="D51" s="9"/>
    </row>
    <row r="52" spans="2:4" ht="20.100000000000001" customHeight="1" x14ac:dyDescent="0.2"/>
    <row r="53" spans="2:4" ht="20.100000000000001" customHeight="1" x14ac:dyDescent="0.2"/>
    <row r="54" spans="2:4" ht="15" customHeight="1" x14ac:dyDescent="0.2"/>
  </sheetData>
  <protectedRanges>
    <protectedRange sqref="B5 B4:C4 B7 B12:C12 B6:C6 B9 D4:D13 B13 B8:C8 B11 B1:D3 B14:D51 B10:C10" name="Диапазон1"/>
  </protectedRanges>
  <mergeCells count="2">
    <mergeCell ref="B1:D1"/>
    <mergeCell ref="B2:C2"/>
  </mergeCells>
  <hyperlinks>
    <hyperlink ref="D2" location="Содержание!B1" display="Вернуться к содержанию"/>
  </hyperlinks>
  <pageMargins left="0.78740157480314965" right="0" top="0" bottom="0" header="0.35433070866141736" footer="0.35433070866141736"/>
  <pageSetup paperSize="9" scale="5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34"/>
  <sheetViews>
    <sheetView zoomScale="130" zoomScaleNormal="130" zoomScaleSheetLayoutView="100" workbookViewId="0">
      <selection activeCell="A6" sqref="A6"/>
    </sheetView>
  </sheetViews>
  <sheetFormatPr defaultRowHeight="12.75" x14ac:dyDescent="0.2"/>
  <cols>
    <col min="1" max="1" width="53.28515625" customWidth="1"/>
  </cols>
  <sheetData>
    <row r="1" spans="1:2" x14ac:dyDescent="0.2">
      <c r="A1" s="531" t="s">
        <v>482</v>
      </c>
    </row>
    <row r="2" spans="1:2" ht="12" customHeight="1" x14ac:dyDescent="0.2">
      <c r="A2" s="530" t="s">
        <v>94</v>
      </c>
      <c r="B2" s="468">
        <v>1</v>
      </c>
    </row>
    <row r="3" spans="1:2" ht="12" customHeight="1" x14ac:dyDescent="0.2">
      <c r="A3" s="530" t="s">
        <v>95</v>
      </c>
      <c r="B3" s="468">
        <v>2</v>
      </c>
    </row>
    <row r="4" spans="1:2" ht="18" x14ac:dyDescent="0.25">
      <c r="A4" s="228"/>
    </row>
    <row r="5" spans="1:2" x14ac:dyDescent="0.2">
      <c r="A5" s="531" t="s">
        <v>480</v>
      </c>
    </row>
    <row r="6" spans="1:2" x14ac:dyDescent="0.2">
      <c r="A6" s="54" t="s">
        <v>403</v>
      </c>
      <c r="B6" s="54"/>
    </row>
    <row r="7" spans="1:2" x14ac:dyDescent="0.2">
      <c r="A7" s="54" t="s">
        <v>404</v>
      </c>
      <c r="B7" s="54"/>
    </row>
    <row r="9" spans="1:2" x14ac:dyDescent="0.2">
      <c r="A9" s="531" t="s">
        <v>135</v>
      </c>
    </row>
    <row r="10" spans="1:2" x14ac:dyDescent="0.2">
      <c r="A10" s="54" t="s">
        <v>92</v>
      </c>
      <c r="B10" s="54">
        <v>0.8</v>
      </c>
    </row>
    <row r="11" spans="1:2" x14ac:dyDescent="0.2">
      <c r="A11" s="54" t="s">
        <v>247</v>
      </c>
      <c r="B11" s="54">
        <v>1</v>
      </c>
    </row>
    <row r="12" spans="1:2" x14ac:dyDescent="0.2">
      <c r="A12" s="55" t="s">
        <v>248</v>
      </c>
      <c r="B12" s="57">
        <v>1.05</v>
      </c>
    </row>
    <row r="13" spans="1:2" x14ac:dyDescent="0.2">
      <c r="A13" s="54" t="s">
        <v>250</v>
      </c>
      <c r="B13" s="57">
        <v>1.25</v>
      </c>
    </row>
    <row r="14" spans="1:2" x14ac:dyDescent="0.2">
      <c r="A14" s="340" t="s">
        <v>249</v>
      </c>
      <c r="B14" s="57">
        <v>1.35</v>
      </c>
    </row>
    <row r="15" spans="1:2" x14ac:dyDescent="0.2">
      <c r="A15" s="56" t="s">
        <v>18</v>
      </c>
      <c r="B15" s="58">
        <v>1.2</v>
      </c>
    </row>
    <row r="16" spans="1:2" x14ac:dyDescent="0.2">
      <c r="A16" s="56" t="s">
        <v>19</v>
      </c>
      <c r="B16" s="58">
        <v>1.1000000000000001</v>
      </c>
    </row>
    <row r="18" spans="1:2" x14ac:dyDescent="0.2">
      <c r="A18" s="531" t="s">
        <v>366</v>
      </c>
    </row>
    <row r="19" spans="1:2" x14ac:dyDescent="0.2">
      <c r="A19" s="54" t="s">
        <v>92</v>
      </c>
      <c r="B19" s="54">
        <v>0.8</v>
      </c>
    </row>
    <row r="20" spans="1:2" x14ac:dyDescent="0.2">
      <c r="A20" s="54" t="s">
        <v>247</v>
      </c>
      <c r="B20" s="54">
        <v>1</v>
      </c>
    </row>
    <row r="21" spans="1:2" x14ac:dyDescent="0.2">
      <c r="A21" s="55" t="s">
        <v>248</v>
      </c>
      <c r="B21" s="57">
        <v>1.1499999999999999</v>
      </c>
    </row>
    <row r="22" spans="1:2" x14ac:dyDescent="0.2">
      <c r="A22" s="54" t="s">
        <v>250</v>
      </c>
      <c r="B22" s="57">
        <v>1.25</v>
      </c>
    </row>
    <row r="23" spans="1:2" x14ac:dyDescent="0.2">
      <c r="A23" s="340" t="s">
        <v>249</v>
      </c>
      <c r="B23" s="57">
        <v>1.35</v>
      </c>
    </row>
    <row r="24" spans="1:2" x14ac:dyDescent="0.2">
      <c r="A24" s="56" t="s">
        <v>18</v>
      </c>
      <c r="B24" s="58">
        <v>1.2</v>
      </c>
    </row>
    <row r="25" spans="1:2" x14ac:dyDescent="0.2">
      <c r="A25" s="56" t="s">
        <v>19</v>
      </c>
      <c r="B25" s="58">
        <v>1.1000000000000001</v>
      </c>
    </row>
    <row r="27" spans="1:2" x14ac:dyDescent="0.2">
      <c r="A27" s="531" t="s">
        <v>481</v>
      </c>
    </row>
    <row r="28" spans="1:2" x14ac:dyDescent="0.2">
      <c r="A28" s="54" t="s">
        <v>92</v>
      </c>
    </row>
    <row r="29" spans="1:2" x14ac:dyDescent="0.2">
      <c r="A29" s="54" t="s">
        <v>247</v>
      </c>
    </row>
    <row r="30" spans="1:2" x14ac:dyDescent="0.2">
      <c r="A30" s="55" t="s">
        <v>248</v>
      </c>
    </row>
    <row r="31" spans="1:2" x14ac:dyDescent="0.2">
      <c r="A31" s="54" t="s">
        <v>250</v>
      </c>
    </row>
    <row r="32" spans="1:2" x14ac:dyDescent="0.2">
      <c r="A32" s="340" t="s">
        <v>249</v>
      </c>
    </row>
    <row r="33" spans="1:1" x14ac:dyDescent="0.2">
      <c r="A33" s="56" t="s">
        <v>18</v>
      </c>
    </row>
    <row r="34" spans="1:1" x14ac:dyDescent="0.2">
      <c r="A34" s="56" t="s">
        <v>19</v>
      </c>
    </row>
  </sheetData>
  <protectedRanges>
    <protectedRange sqref="B11:B16 A13:A15 A10:A11 B20:B25 A22:A24 A19:A20 A31:A33 A28:A29" name="Диапазон1"/>
    <protectedRange sqref="A13:A14 B10 A10:A11 A22:A23 B19 A19:A20 A31:A32 A28:A29" name="Диапазон1_2"/>
  </protectedRanges>
  <pageMargins left="0.7" right="0.7" top="0.75" bottom="0.75" header="0.3" footer="0.3"/>
  <pageSetup orientation="portrait" verticalDpi="0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K58"/>
  <sheetViews>
    <sheetView showGridLines="0" topLeftCell="A5" zoomScale="80" zoomScaleNormal="80" workbookViewId="0">
      <selection activeCell="B40" sqref="B40"/>
    </sheetView>
  </sheetViews>
  <sheetFormatPr defaultRowHeight="12.75" x14ac:dyDescent="0.2"/>
  <cols>
    <col min="1" max="1" width="2.28515625" customWidth="1"/>
    <col min="2" max="11" width="15.7109375" customWidth="1"/>
  </cols>
  <sheetData>
    <row r="1" spans="1:11" s="89" customFormat="1" ht="40.5" customHeight="1" x14ac:dyDescent="0.8">
      <c r="A1" s="204"/>
      <c r="B1" s="306" t="s">
        <v>424</v>
      </c>
      <c r="C1" s="306"/>
      <c r="D1" s="216"/>
      <c r="E1" s="216"/>
      <c r="F1" s="216"/>
      <c r="G1" s="216"/>
      <c r="H1" s="216"/>
      <c r="I1" s="211"/>
      <c r="J1" s="211"/>
      <c r="K1" s="213"/>
    </row>
    <row r="2" spans="1:11" s="91" customFormat="1" ht="25.5" customHeight="1" x14ac:dyDescent="0.2">
      <c r="A2" s="205"/>
      <c r="B2" s="329"/>
      <c r="C2" s="214"/>
      <c r="D2" s="214"/>
      <c r="E2" s="206"/>
      <c r="F2" s="206"/>
      <c r="G2" s="206"/>
      <c r="H2" s="606" t="s">
        <v>140</v>
      </c>
      <c r="I2" s="606"/>
      <c r="J2" s="606"/>
      <c r="K2" s="215"/>
    </row>
    <row r="3" spans="1:11" ht="18" x14ac:dyDescent="0.25">
      <c r="A3" s="219"/>
      <c r="B3" s="219" t="s">
        <v>425</v>
      </c>
      <c r="C3" s="219"/>
      <c r="D3" s="219"/>
      <c r="E3" s="219"/>
      <c r="F3" s="219"/>
      <c r="G3" s="219"/>
      <c r="H3" s="219"/>
      <c r="I3" s="219"/>
      <c r="J3" s="219"/>
      <c r="K3" s="220"/>
    </row>
    <row r="4" spans="1:11" s="91" customFormat="1" ht="31.5" customHeight="1" x14ac:dyDescent="0.2">
      <c r="A4" s="205"/>
      <c r="B4" s="651" t="s">
        <v>426</v>
      </c>
      <c r="C4" s="651"/>
      <c r="D4" s="651"/>
      <c r="E4" s="651"/>
      <c r="F4" s="651"/>
      <c r="G4" s="651"/>
      <c r="H4" s="651"/>
      <c r="I4" s="651"/>
      <c r="J4" s="651"/>
      <c r="K4" s="660"/>
    </row>
    <row r="5" spans="1:11" s="130" customFormat="1" ht="18.75" customHeight="1" x14ac:dyDescent="0.2">
      <c r="A5" s="278"/>
      <c r="B5" s="651" t="s">
        <v>427</v>
      </c>
      <c r="C5" s="651"/>
      <c r="D5" s="651"/>
      <c r="E5" s="651"/>
      <c r="F5" s="651"/>
      <c r="G5" s="651"/>
      <c r="H5" s="651"/>
      <c r="I5" s="651"/>
      <c r="J5" s="651"/>
      <c r="K5" s="660"/>
    </row>
    <row r="6" spans="1:11" s="91" customFormat="1" ht="16.5" customHeight="1" x14ac:dyDescent="0.2">
      <c r="A6" s="205"/>
      <c r="B6" s="508" t="s">
        <v>428</v>
      </c>
      <c r="C6" s="509"/>
      <c r="D6" s="510"/>
      <c r="E6" s="510"/>
      <c r="F6" s="510"/>
      <c r="G6" s="510"/>
      <c r="H6" s="510"/>
      <c r="I6" s="511"/>
      <c r="J6" s="511"/>
      <c r="K6" s="512"/>
    </row>
    <row r="7" spans="1:11" s="91" customFormat="1" ht="25.5" customHeight="1" x14ac:dyDescent="0.2">
      <c r="A7" s="205"/>
      <c r="B7" s="508" t="s">
        <v>429</v>
      </c>
      <c r="C7" s="513"/>
      <c r="D7" s="513"/>
      <c r="E7" s="513"/>
      <c r="F7" s="513"/>
      <c r="G7" s="513"/>
      <c r="H7" s="513"/>
      <c r="I7" s="511"/>
      <c r="J7" s="511"/>
      <c r="K7" s="512"/>
    </row>
    <row r="8" spans="1:11" s="91" customFormat="1" ht="25.5" customHeight="1" x14ac:dyDescent="0.2">
      <c r="A8" s="205"/>
      <c r="B8" s="663" t="s">
        <v>430</v>
      </c>
      <c r="C8" s="663"/>
      <c r="D8" s="663" t="s">
        <v>431</v>
      </c>
      <c r="E8" s="663"/>
      <c r="F8" s="663"/>
      <c r="G8" s="663"/>
      <c r="H8" s="663"/>
      <c r="I8" s="511"/>
      <c r="J8" s="511"/>
      <c r="K8" s="512"/>
    </row>
    <row r="9" spans="1:11" s="91" customFormat="1" ht="19.5" customHeight="1" x14ac:dyDescent="0.2">
      <c r="A9" s="205"/>
      <c r="B9" s="514" t="s">
        <v>432</v>
      </c>
      <c r="C9" s="514" t="s">
        <v>433</v>
      </c>
      <c r="D9" s="664" t="s">
        <v>432</v>
      </c>
      <c r="E9" s="664"/>
      <c r="F9" s="664" t="s">
        <v>433</v>
      </c>
      <c r="G9" s="664"/>
      <c r="H9" s="664"/>
      <c r="I9" s="511"/>
      <c r="J9" s="511"/>
      <c r="K9" s="512"/>
    </row>
    <row r="10" spans="1:11" s="91" customFormat="1" ht="19.5" customHeight="1" x14ac:dyDescent="0.2">
      <c r="A10" s="205"/>
      <c r="B10" s="514" t="s">
        <v>434</v>
      </c>
      <c r="C10" s="514" t="s">
        <v>435</v>
      </c>
      <c r="D10" s="664" t="s">
        <v>436</v>
      </c>
      <c r="E10" s="664"/>
      <c r="F10" s="664" t="s">
        <v>437</v>
      </c>
      <c r="G10" s="664"/>
      <c r="H10" s="664"/>
      <c r="I10" s="511"/>
      <c r="J10" s="511"/>
      <c r="K10" s="512"/>
    </row>
    <row r="11" spans="1:11" s="91" customFormat="1" ht="19.5" customHeight="1" x14ac:dyDescent="0.2">
      <c r="A11" s="205"/>
      <c r="B11" s="514" t="s">
        <v>438</v>
      </c>
      <c r="C11" s="514" t="s">
        <v>439</v>
      </c>
      <c r="D11" s="664" t="s">
        <v>440</v>
      </c>
      <c r="E11" s="664"/>
      <c r="F11" s="664" t="s">
        <v>441</v>
      </c>
      <c r="G11" s="664"/>
      <c r="H11" s="664"/>
      <c r="I11" s="511"/>
      <c r="J11" s="511"/>
      <c r="K11" s="512"/>
    </row>
    <row r="12" spans="1:11" s="91" customFormat="1" ht="19.5" customHeight="1" x14ac:dyDescent="0.2">
      <c r="A12" s="205"/>
      <c r="B12" s="514" t="s">
        <v>442</v>
      </c>
      <c r="C12" s="514" t="s">
        <v>443</v>
      </c>
      <c r="D12" s="515"/>
      <c r="E12" s="515"/>
      <c r="F12" s="664" t="s">
        <v>444</v>
      </c>
      <c r="G12" s="664"/>
      <c r="H12" s="664"/>
      <c r="I12" s="511"/>
      <c r="J12" s="511"/>
      <c r="K12" s="512"/>
    </row>
    <row r="13" spans="1:11" s="91" customFormat="1" ht="19.5" customHeight="1" x14ac:dyDescent="0.2">
      <c r="A13" s="205"/>
      <c r="B13" s="514" t="s">
        <v>445</v>
      </c>
      <c r="C13" s="514" t="s">
        <v>446</v>
      </c>
      <c r="D13" s="515"/>
      <c r="E13" s="515"/>
      <c r="F13" s="515"/>
      <c r="G13" s="515"/>
      <c r="H13" s="515"/>
      <c r="I13" s="511"/>
      <c r="J13" s="511"/>
      <c r="K13" s="512"/>
    </row>
    <row r="14" spans="1:11" s="91" customFormat="1" ht="14.25" customHeight="1" x14ac:dyDescent="0.2">
      <c r="A14" s="205"/>
      <c r="B14" s="508"/>
      <c r="C14" s="509"/>
      <c r="D14" s="510"/>
      <c r="E14" s="510"/>
      <c r="F14" s="510"/>
      <c r="G14" s="510"/>
      <c r="H14" s="510"/>
      <c r="I14" s="511"/>
      <c r="J14" s="511"/>
      <c r="K14" s="512"/>
    </row>
    <row r="15" spans="1:11" s="91" customFormat="1" ht="25.5" customHeight="1" x14ac:dyDescent="0.2">
      <c r="A15" s="205"/>
      <c r="B15" s="651" t="s">
        <v>447</v>
      </c>
      <c r="C15" s="651"/>
      <c r="D15" s="651"/>
      <c r="E15" s="651"/>
      <c r="F15" s="651"/>
      <c r="G15" s="651"/>
      <c r="H15" s="651"/>
      <c r="I15" s="651"/>
      <c r="J15" s="651"/>
      <c r="K15" s="660"/>
    </row>
    <row r="16" spans="1:11" s="91" customFormat="1" ht="25.5" customHeight="1" x14ac:dyDescent="0.2">
      <c r="A16" s="205"/>
      <c r="B16" s="658" t="s">
        <v>448</v>
      </c>
      <c r="C16" s="658"/>
      <c r="D16" s="658"/>
      <c r="E16" s="658"/>
      <c r="F16" s="659" t="s">
        <v>449</v>
      </c>
      <c r="G16" s="659"/>
      <c r="H16" s="659"/>
      <c r="I16" s="511"/>
      <c r="J16" s="511"/>
      <c r="K16" s="512"/>
    </row>
    <row r="17" spans="1:11" s="91" customFormat="1" ht="16.5" customHeight="1" x14ac:dyDescent="0.2">
      <c r="A17" s="205"/>
      <c r="B17" s="649" t="s">
        <v>432</v>
      </c>
      <c r="C17" s="649"/>
      <c r="D17" s="649" t="s">
        <v>433</v>
      </c>
      <c r="E17" s="649"/>
      <c r="F17" s="516" t="s">
        <v>432</v>
      </c>
      <c r="G17" s="516"/>
      <c r="H17" s="516" t="s">
        <v>433</v>
      </c>
      <c r="I17" s="511"/>
      <c r="J17" s="511"/>
      <c r="K17" s="512"/>
    </row>
    <row r="18" spans="1:11" s="91" customFormat="1" ht="16.5" customHeight="1" x14ac:dyDescent="0.2">
      <c r="A18" s="205"/>
      <c r="B18" s="649" t="s">
        <v>450</v>
      </c>
      <c r="C18" s="649"/>
      <c r="D18" s="649" t="s">
        <v>451</v>
      </c>
      <c r="E18" s="649"/>
      <c r="F18" s="516" t="s">
        <v>452</v>
      </c>
      <c r="G18" s="516"/>
      <c r="H18" s="516" t="s">
        <v>453</v>
      </c>
      <c r="I18" s="511"/>
      <c r="J18" s="511"/>
      <c r="K18" s="512"/>
    </row>
    <row r="19" spans="1:11" s="91" customFormat="1" ht="16.5" customHeight="1" x14ac:dyDescent="0.2">
      <c r="A19" s="205"/>
      <c r="B19" s="649" t="s">
        <v>454</v>
      </c>
      <c r="C19" s="649"/>
      <c r="D19" s="649" t="s">
        <v>455</v>
      </c>
      <c r="E19" s="649"/>
      <c r="F19" s="516" t="s">
        <v>456</v>
      </c>
      <c r="G19" s="516"/>
      <c r="H19" s="516" t="s">
        <v>457</v>
      </c>
      <c r="I19" s="511"/>
      <c r="J19" s="511"/>
      <c r="K19" s="512"/>
    </row>
    <row r="20" spans="1:11" s="91" customFormat="1" ht="16.5" customHeight="1" x14ac:dyDescent="0.2">
      <c r="A20" s="205"/>
      <c r="B20" s="517"/>
      <c r="C20" s="517"/>
      <c r="D20" s="517"/>
      <c r="E20" s="517"/>
      <c r="F20" s="516" t="s">
        <v>458</v>
      </c>
      <c r="G20" s="516"/>
      <c r="H20" s="516" t="s">
        <v>459</v>
      </c>
      <c r="I20" s="511"/>
      <c r="J20" s="511"/>
      <c r="K20" s="512"/>
    </row>
    <row r="21" spans="1:11" s="91" customFormat="1" ht="16.5" customHeight="1" x14ac:dyDescent="0.2">
      <c r="A21" s="205"/>
      <c r="B21" s="517"/>
      <c r="C21" s="517"/>
      <c r="D21" s="517"/>
      <c r="E21" s="517"/>
      <c r="F21" s="516" t="s">
        <v>460</v>
      </c>
      <c r="G21" s="516"/>
      <c r="H21" s="516" t="s">
        <v>461</v>
      </c>
      <c r="I21" s="511"/>
      <c r="J21" s="511"/>
      <c r="K21" s="512"/>
    </row>
    <row r="22" spans="1:11" s="91" customFormat="1" ht="16.5" customHeight="1" x14ac:dyDescent="0.2">
      <c r="A22" s="205"/>
      <c r="B22" s="517"/>
      <c r="C22" s="517"/>
      <c r="D22" s="517"/>
      <c r="E22" s="517"/>
      <c r="F22" s="516" t="s">
        <v>462</v>
      </c>
      <c r="G22" s="516"/>
      <c r="H22" s="516" t="s">
        <v>463</v>
      </c>
      <c r="I22" s="511"/>
      <c r="J22" s="511"/>
      <c r="K22" s="512"/>
    </row>
    <row r="23" spans="1:11" s="91" customFormat="1" ht="16.5" customHeight="1" x14ac:dyDescent="0.2">
      <c r="A23" s="205"/>
      <c r="B23" s="517"/>
      <c r="C23" s="517"/>
      <c r="D23" s="517"/>
      <c r="E23" s="517"/>
      <c r="F23" s="516" t="s">
        <v>464</v>
      </c>
      <c r="G23" s="516"/>
      <c r="H23" s="516" t="s">
        <v>465</v>
      </c>
      <c r="I23" s="511"/>
      <c r="J23" s="511"/>
      <c r="K23" s="512"/>
    </row>
    <row r="24" spans="1:11" s="91" customFormat="1" ht="16.5" customHeight="1" x14ac:dyDescent="0.2">
      <c r="A24" s="205"/>
      <c r="B24" s="517"/>
      <c r="C24" s="517"/>
      <c r="D24" s="517"/>
      <c r="E24" s="517"/>
      <c r="F24" s="516" t="s">
        <v>466</v>
      </c>
      <c r="G24" s="516"/>
      <c r="H24" s="516" t="s">
        <v>467</v>
      </c>
      <c r="I24" s="511"/>
      <c r="J24" s="511"/>
      <c r="K24" s="512"/>
    </row>
    <row r="25" spans="1:11" s="91" customFormat="1" ht="14.25" customHeight="1" x14ac:dyDescent="0.2">
      <c r="A25" s="205"/>
      <c r="B25" s="511"/>
      <c r="C25" s="511"/>
      <c r="D25" s="511"/>
      <c r="E25" s="511"/>
      <c r="F25" s="511"/>
      <c r="G25" s="511"/>
      <c r="H25" s="511"/>
      <c r="I25" s="511"/>
      <c r="J25" s="511"/>
      <c r="K25" s="512"/>
    </row>
    <row r="26" spans="1:11" s="91" customFormat="1" ht="25.5" customHeight="1" x14ac:dyDescent="0.2">
      <c r="A26" s="205"/>
      <c r="B26" s="651" t="s">
        <v>468</v>
      </c>
      <c r="C26" s="651"/>
      <c r="D26" s="651"/>
      <c r="E26" s="651"/>
      <c r="F26" s="651"/>
      <c r="G26" s="651"/>
      <c r="H26" s="651"/>
      <c r="I26" s="651"/>
      <c r="J26" s="651"/>
      <c r="K26" s="660"/>
    </row>
    <row r="27" spans="1:11" s="91" customFormat="1" ht="17.25" customHeight="1" x14ac:dyDescent="0.2">
      <c r="A27" s="205"/>
      <c r="B27" s="661" t="s">
        <v>469</v>
      </c>
      <c r="C27" s="662"/>
      <c r="D27" s="511"/>
      <c r="E27" s="511"/>
      <c r="F27" s="511"/>
      <c r="G27" s="511"/>
      <c r="H27" s="511"/>
      <c r="I27" s="511"/>
      <c r="J27" s="511"/>
      <c r="K27" s="512"/>
    </row>
    <row r="28" spans="1:11" s="91" customFormat="1" ht="15" customHeight="1" x14ac:dyDescent="0.2">
      <c r="A28" s="205"/>
      <c r="B28" s="649" t="s">
        <v>470</v>
      </c>
      <c r="C28" s="649"/>
      <c r="D28" s="511"/>
      <c r="E28" s="511"/>
      <c r="F28" s="511"/>
      <c r="G28" s="511"/>
      <c r="H28" s="511"/>
      <c r="I28" s="511"/>
      <c r="J28" s="511"/>
      <c r="K28" s="512"/>
    </row>
    <row r="29" spans="1:11" s="91" customFormat="1" ht="15" customHeight="1" x14ac:dyDescent="0.2">
      <c r="A29" s="205"/>
      <c r="B29" s="649" t="s">
        <v>471</v>
      </c>
      <c r="C29" s="649"/>
      <c r="D29" s="511"/>
      <c r="E29" s="511"/>
      <c r="F29" s="511"/>
      <c r="G29" s="511"/>
      <c r="H29" s="511"/>
      <c r="I29" s="511"/>
      <c r="J29" s="511"/>
      <c r="K29" s="512"/>
    </row>
    <row r="30" spans="1:11" s="91" customFormat="1" ht="15" customHeight="1" x14ac:dyDescent="0.2">
      <c r="A30" s="205"/>
      <c r="B30" s="649" t="s">
        <v>472</v>
      </c>
      <c r="C30" s="649"/>
      <c r="D30" s="511"/>
      <c r="E30" s="511"/>
      <c r="F30" s="511"/>
      <c r="G30" s="511"/>
      <c r="H30" s="511"/>
      <c r="I30" s="511"/>
      <c r="J30" s="511"/>
      <c r="K30" s="512"/>
    </row>
    <row r="31" spans="1:11" s="91" customFormat="1" ht="15" customHeight="1" x14ac:dyDescent="0.2">
      <c r="A31" s="205"/>
      <c r="B31" s="649" t="s">
        <v>473</v>
      </c>
      <c r="C31" s="649"/>
      <c r="D31" s="511"/>
      <c r="E31" s="511"/>
      <c r="F31" s="511"/>
      <c r="G31" s="511"/>
      <c r="H31" s="511"/>
      <c r="I31" s="511"/>
      <c r="J31" s="511"/>
      <c r="K31" s="512"/>
    </row>
    <row r="32" spans="1:11" s="91" customFormat="1" ht="17.25" customHeight="1" x14ac:dyDescent="0.2">
      <c r="A32" s="205"/>
      <c r="B32" s="518"/>
      <c r="C32" s="518"/>
      <c r="D32" s="518"/>
      <c r="E32" s="518"/>
      <c r="F32" s="518"/>
      <c r="G32" s="518"/>
      <c r="H32" s="518"/>
      <c r="I32" s="511"/>
      <c r="J32" s="511"/>
      <c r="K32" s="512"/>
    </row>
    <row r="33" spans="1:11" ht="18" x14ac:dyDescent="0.25">
      <c r="A33" s="219"/>
      <c r="B33" s="219" t="s">
        <v>474</v>
      </c>
      <c r="C33" s="219"/>
      <c r="D33" s="219"/>
      <c r="E33" s="219"/>
      <c r="F33" s="219"/>
      <c r="G33" s="219"/>
      <c r="H33" s="219"/>
      <c r="I33" s="519"/>
      <c r="J33" s="519"/>
      <c r="K33" s="520"/>
    </row>
    <row r="34" spans="1:11" s="91" customFormat="1" ht="25.5" customHeight="1" x14ac:dyDescent="0.2">
      <c r="A34" s="205"/>
      <c r="B34" s="650" t="s">
        <v>475</v>
      </c>
      <c r="C34" s="650"/>
      <c r="D34" s="650"/>
      <c r="E34" s="650"/>
      <c r="F34" s="650"/>
      <c r="G34" s="650"/>
      <c r="H34" s="650"/>
      <c r="I34" s="521"/>
      <c r="J34" s="521"/>
      <c r="K34" s="522"/>
    </row>
    <row r="35" spans="1:11" s="130" customFormat="1" ht="17.25" customHeight="1" x14ac:dyDescent="0.2">
      <c r="A35" s="278"/>
      <c r="B35" s="651" t="s">
        <v>476</v>
      </c>
      <c r="C35" s="651"/>
      <c r="D35" s="651"/>
      <c r="E35" s="651"/>
      <c r="F35" s="651"/>
      <c r="G35" s="651"/>
      <c r="H35" s="651"/>
      <c r="I35" s="206"/>
      <c r="J35" s="206"/>
      <c r="K35" s="215"/>
    </row>
    <row r="36" spans="1:11" s="130" customFormat="1" ht="17.25" customHeight="1" x14ac:dyDescent="0.2">
      <c r="A36" s="278"/>
      <c r="B36" s="651" t="s">
        <v>477</v>
      </c>
      <c r="C36" s="651"/>
      <c r="D36" s="651"/>
      <c r="E36" s="651"/>
      <c r="F36" s="651"/>
      <c r="G36" s="651"/>
      <c r="H36" s="651"/>
      <c r="I36" s="523"/>
      <c r="J36" s="523"/>
      <c r="K36" s="524"/>
    </row>
    <row r="37" spans="1:11" ht="18" customHeight="1" x14ac:dyDescent="0.25">
      <c r="A37" s="219"/>
      <c r="B37" s="219" t="s">
        <v>312</v>
      </c>
      <c r="C37" s="219"/>
      <c r="D37" s="219"/>
      <c r="E37" s="219"/>
      <c r="F37" s="219"/>
      <c r="G37" s="219"/>
      <c r="H37" s="219"/>
      <c r="I37" s="525"/>
      <c r="J37" s="525"/>
      <c r="K37" s="526"/>
    </row>
    <row r="38" spans="1:11" ht="18" x14ac:dyDescent="0.25">
      <c r="A38" s="307"/>
      <c r="B38" s="392" t="s">
        <v>339</v>
      </c>
      <c r="C38" s="3"/>
      <c r="D38" s="3"/>
      <c r="E38" s="3"/>
      <c r="F38" s="3"/>
      <c r="G38" s="3"/>
      <c r="H38" s="392" t="s">
        <v>340</v>
      </c>
      <c r="I38" s="3"/>
      <c r="J38" s="3"/>
      <c r="K38" s="325"/>
    </row>
    <row r="39" spans="1:11" ht="57" customHeight="1" x14ac:dyDescent="0.2">
      <c r="A39" s="218"/>
      <c r="B39" s="652" t="s">
        <v>341</v>
      </c>
      <c r="C39" s="652"/>
      <c r="D39" s="3"/>
      <c r="E39" s="3"/>
      <c r="F39" s="3"/>
      <c r="G39" s="3"/>
      <c r="H39" s="652" t="s">
        <v>342</v>
      </c>
      <c r="I39" s="652"/>
      <c r="J39" s="3"/>
      <c r="K39" s="217"/>
    </row>
    <row r="40" spans="1:11" ht="18" x14ac:dyDescent="0.25">
      <c r="A40" s="219"/>
      <c r="B40" s="219" t="s">
        <v>313</v>
      </c>
      <c r="C40" s="219"/>
      <c r="D40" s="219"/>
      <c r="E40" s="219"/>
      <c r="F40" s="219"/>
      <c r="G40" s="219"/>
      <c r="H40" s="219"/>
      <c r="I40" s="219"/>
      <c r="J40" s="219"/>
      <c r="K40" s="220"/>
    </row>
    <row r="41" spans="1:11" ht="25.5" customHeight="1" x14ac:dyDescent="0.2">
      <c r="A41" s="218"/>
      <c r="B41" s="3" t="s">
        <v>414</v>
      </c>
      <c r="C41" s="229"/>
      <c r="D41" s="3"/>
      <c r="E41" s="3"/>
      <c r="F41" s="3"/>
      <c r="G41" s="3"/>
      <c r="H41" s="3"/>
      <c r="I41" s="3"/>
      <c r="J41" s="3"/>
      <c r="K41" s="217"/>
    </row>
    <row r="42" spans="1:11" ht="12" customHeight="1" x14ac:dyDescent="0.2">
      <c r="A42" s="218"/>
      <c r="B42" s="3"/>
      <c r="C42" s="229"/>
      <c r="D42" s="3"/>
      <c r="E42" s="3"/>
      <c r="F42" s="3"/>
      <c r="G42" s="3"/>
      <c r="H42" s="3"/>
      <c r="I42" s="3"/>
      <c r="J42" s="3"/>
      <c r="K42" s="217"/>
    </row>
    <row r="43" spans="1:11" ht="25.5" customHeight="1" x14ac:dyDescent="0.2">
      <c r="A43" s="218"/>
      <c r="B43" s="653"/>
      <c r="C43" s="654"/>
      <c r="D43" s="365" t="s">
        <v>316</v>
      </c>
      <c r="E43" s="365" t="s">
        <v>317</v>
      </c>
      <c r="F43" s="3"/>
      <c r="G43" s="3"/>
      <c r="H43" s="3"/>
      <c r="I43" s="3"/>
      <c r="J43" s="3"/>
      <c r="K43" s="217"/>
    </row>
    <row r="44" spans="1:11" ht="25.5" customHeight="1" x14ac:dyDescent="0.2">
      <c r="A44" s="218"/>
      <c r="B44" s="655" t="s">
        <v>314</v>
      </c>
      <c r="C44" s="656"/>
      <c r="D44" s="657" t="s">
        <v>318</v>
      </c>
      <c r="E44" s="393" t="s">
        <v>319</v>
      </c>
      <c r="F44" s="3"/>
      <c r="G44" s="3"/>
      <c r="H44" s="3"/>
      <c r="I44" s="3"/>
      <c r="J44" s="3"/>
      <c r="K44" s="217"/>
    </row>
    <row r="45" spans="1:11" ht="25.5" customHeight="1" x14ac:dyDescent="0.2">
      <c r="A45" s="218"/>
      <c r="B45" s="367" t="s">
        <v>315</v>
      </c>
      <c r="C45" s="366"/>
      <c r="D45" s="657"/>
      <c r="E45" s="393" t="s">
        <v>379</v>
      </c>
      <c r="F45" s="3"/>
      <c r="G45" s="3"/>
      <c r="H45" s="3"/>
      <c r="I45" s="3"/>
      <c r="J45" s="3"/>
      <c r="K45" s="217"/>
    </row>
    <row r="46" spans="1:11" ht="25.5" customHeight="1" x14ac:dyDescent="0.2">
      <c r="A46" s="218"/>
      <c r="B46" s="3" t="s">
        <v>343</v>
      </c>
      <c r="C46" s="229"/>
      <c r="D46" s="3"/>
      <c r="E46" s="3"/>
      <c r="F46" s="3"/>
      <c r="G46" s="3"/>
      <c r="H46" s="3"/>
      <c r="I46" s="3"/>
      <c r="J46" s="3"/>
      <c r="K46" s="217"/>
    </row>
    <row r="47" spans="1:11" x14ac:dyDescent="0.2">
      <c r="B47" s="647" t="s">
        <v>344</v>
      </c>
      <c r="C47" s="647"/>
      <c r="D47" s="647"/>
      <c r="E47" s="647"/>
      <c r="F47" s="647"/>
      <c r="G47" s="647"/>
      <c r="H47" s="647"/>
      <c r="I47" s="647"/>
      <c r="J47" s="647"/>
      <c r="K47" s="648"/>
    </row>
    <row r="48" spans="1:11" x14ac:dyDescent="0.2">
      <c r="B48" s="647" t="s">
        <v>345</v>
      </c>
      <c r="C48" s="647"/>
      <c r="D48" s="647"/>
      <c r="E48" s="647"/>
      <c r="F48" s="647"/>
      <c r="G48" s="647"/>
      <c r="H48" s="647"/>
      <c r="I48" s="647"/>
      <c r="J48" s="647"/>
      <c r="K48" s="648"/>
    </row>
    <row r="49" spans="1:11" x14ac:dyDescent="0.2">
      <c r="B49" s="647" t="s">
        <v>346</v>
      </c>
      <c r="C49" s="647"/>
      <c r="D49" s="647"/>
      <c r="E49" s="647"/>
      <c r="F49" s="647"/>
      <c r="G49" s="647"/>
      <c r="H49" s="647"/>
      <c r="I49" s="647"/>
      <c r="J49" s="647"/>
      <c r="K49" s="648"/>
    </row>
    <row r="50" spans="1:11" x14ac:dyDescent="0.2">
      <c r="B50" s="647" t="s">
        <v>347</v>
      </c>
      <c r="C50" s="647"/>
      <c r="D50" s="647"/>
      <c r="E50" s="647"/>
      <c r="F50" s="647"/>
      <c r="G50" s="647"/>
      <c r="H50" s="647"/>
      <c r="I50" s="647"/>
      <c r="J50" s="647"/>
      <c r="K50" s="648"/>
    </row>
    <row r="51" spans="1:11" x14ac:dyDescent="0.2">
      <c r="B51" s="647" t="s">
        <v>348</v>
      </c>
      <c r="C51" s="647"/>
      <c r="D51" s="647"/>
      <c r="E51" s="647"/>
      <c r="F51" s="647"/>
      <c r="G51" s="647"/>
      <c r="H51" s="647"/>
      <c r="I51" s="647"/>
      <c r="J51" s="647"/>
      <c r="K51" s="648"/>
    </row>
    <row r="52" spans="1:11" x14ac:dyDescent="0.2">
      <c r="B52" s="647" t="s">
        <v>349</v>
      </c>
      <c r="C52" s="647"/>
      <c r="D52" s="647"/>
      <c r="E52" s="647"/>
      <c r="F52" s="647"/>
      <c r="G52" s="647"/>
      <c r="H52" s="647"/>
      <c r="I52" s="647"/>
      <c r="J52" s="647"/>
      <c r="K52" s="648"/>
    </row>
    <row r="53" spans="1:11" x14ac:dyDescent="0.2">
      <c r="B53" s="647" t="s">
        <v>350</v>
      </c>
      <c r="C53" s="647"/>
      <c r="D53" s="647"/>
      <c r="E53" s="647"/>
      <c r="F53" s="647"/>
      <c r="G53" s="647"/>
      <c r="H53" s="647"/>
      <c r="I53" s="647"/>
      <c r="J53" s="647"/>
      <c r="K53" s="648"/>
    </row>
    <row r="54" spans="1:11" ht="24.75" customHeight="1" x14ac:dyDescent="0.2">
      <c r="B54" s="647" t="s">
        <v>351</v>
      </c>
      <c r="C54" s="647"/>
      <c r="D54" s="647"/>
      <c r="E54" s="647"/>
      <c r="F54" s="647"/>
      <c r="G54" s="647"/>
      <c r="H54" s="647"/>
      <c r="I54" s="647"/>
      <c r="J54" s="647"/>
      <c r="K54" s="648"/>
    </row>
    <row r="55" spans="1:11" x14ac:dyDescent="0.2">
      <c r="B55" s="647" t="s">
        <v>352</v>
      </c>
      <c r="C55" s="647"/>
      <c r="D55" s="647"/>
      <c r="E55" s="647"/>
      <c r="F55" s="647"/>
      <c r="G55" s="647"/>
      <c r="H55" s="647"/>
      <c r="I55" s="647"/>
      <c r="J55" s="647"/>
      <c r="K55" s="648"/>
    </row>
    <row r="56" spans="1:11" x14ac:dyDescent="0.2">
      <c r="B56" s="647" t="s">
        <v>353</v>
      </c>
      <c r="C56" s="647"/>
      <c r="D56" s="647"/>
      <c r="E56" s="647"/>
      <c r="F56" s="647"/>
      <c r="G56" s="647"/>
      <c r="H56" s="647"/>
      <c r="I56" s="647"/>
      <c r="J56" s="647"/>
      <c r="K56" s="648"/>
    </row>
    <row r="57" spans="1:11" x14ac:dyDescent="0.2">
      <c r="B57" s="647" t="s">
        <v>354</v>
      </c>
      <c r="C57" s="647"/>
      <c r="D57" s="647"/>
      <c r="E57" s="647"/>
      <c r="F57" s="647"/>
      <c r="G57" s="647"/>
      <c r="H57" s="647"/>
      <c r="I57" s="647"/>
      <c r="J57" s="647"/>
      <c r="K57" s="648"/>
    </row>
    <row r="58" spans="1:11" x14ac:dyDescent="0.2">
      <c r="A58" s="231"/>
      <c r="B58" s="231"/>
      <c r="C58" s="231"/>
      <c r="D58" s="231"/>
      <c r="E58" s="231"/>
      <c r="F58" s="231"/>
      <c r="G58" s="231"/>
      <c r="H58" s="231"/>
      <c r="I58" s="231"/>
      <c r="J58" s="231"/>
      <c r="K58" s="319"/>
    </row>
  </sheetData>
  <protectedRanges>
    <protectedRange sqref="C46" name="Диапазон1_2_2_1"/>
    <protectedRange sqref="D4:F32 H4:H32" name="Диапазон1"/>
    <protectedRange sqref="B4:F32" name="Диапазон1_2"/>
    <protectedRange sqref="D34:F36 H34:H36" name="Диапазон1_3"/>
    <protectedRange sqref="B34:F36" name="Диапазон1_2_2"/>
  </protectedRanges>
  <mergeCells count="46">
    <mergeCell ref="B15:K15"/>
    <mergeCell ref="H2:J2"/>
    <mergeCell ref="B4:K4"/>
    <mergeCell ref="B5:K5"/>
    <mergeCell ref="B8:C8"/>
    <mergeCell ref="D8:H8"/>
    <mergeCell ref="D9:E9"/>
    <mergeCell ref="F9:H9"/>
    <mergeCell ref="D10:E10"/>
    <mergeCell ref="F10:H10"/>
    <mergeCell ref="D11:E11"/>
    <mergeCell ref="F11:H11"/>
    <mergeCell ref="F12:H12"/>
    <mergeCell ref="B29:C29"/>
    <mergeCell ref="B16:E16"/>
    <mergeCell ref="F16:H16"/>
    <mergeCell ref="B17:C17"/>
    <mergeCell ref="D17:E17"/>
    <mergeCell ref="B18:C18"/>
    <mergeCell ref="D18:E18"/>
    <mergeCell ref="B19:C19"/>
    <mergeCell ref="D19:E19"/>
    <mergeCell ref="B26:K26"/>
    <mergeCell ref="B27:C27"/>
    <mergeCell ref="B28:C28"/>
    <mergeCell ref="B49:K49"/>
    <mergeCell ref="B30:C30"/>
    <mergeCell ref="B31:C31"/>
    <mergeCell ref="B34:H34"/>
    <mergeCell ref="B35:H35"/>
    <mergeCell ref="B36:H36"/>
    <mergeCell ref="B39:C39"/>
    <mergeCell ref="H39:I39"/>
    <mergeCell ref="B43:C43"/>
    <mergeCell ref="B44:C44"/>
    <mergeCell ref="D44:D45"/>
    <mergeCell ref="B47:K47"/>
    <mergeCell ref="B48:K48"/>
    <mergeCell ref="B56:K56"/>
    <mergeCell ref="B57:K57"/>
    <mergeCell ref="B50:K50"/>
    <mergeCell ref="B51:K51"/>
    <mergeCell ref="B52:K52"/>
    <mergeCell ref="B53:K53"/>
    <mergeCell ref="B54:K54"/>
    <mergeCell ref="B55:K55"/>
  </mergeCells>
  <hyperlinks>
    <hyperlink ref="H2" location="Содержание!B1" display="Вернуться к содержанию"/>
  </hyperlinks>
  <pageMargins left="0.7" right="0.7" top="0.75" bottom="0.75" header="0.3" footer="0.3"/>
  <pageSetup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">
    <tabColor theme="7" tint="0.39997558519241921"/>
  </sheetPr>
  <dimension ref="A1:BB108"/>
  <sheetViews>
    <sheetView showGridLines="0" view="pageBreakPreview" zoomScale="90" zoomScaleNormal="100" zoomScaleSheetLayoutView="90" workbookViewId="0">
      <selection activeCell="B71" sqref="B71"/>
    </sheetView>
  </sheetViews>
  <sheetFormatPr defaultColWidth="9.140625" defaultRowHeight="11.25" outlineLevelRow="1" x14ac:dyDescent="0.2"/>
  <cols>
    <col min="1" max="1" width="9.140625" style="6" customWidth="1"/>
    <col min="2" max="6" width="7.140625" style="6" customWidth="1"/>
    <col min="7" max="7" width="7" style="6" customWidth="1"/>
    <col min="8" max="9" width="7.140625" style="6" customWidth="1"/>
    <col min="10" max="10" width="8.140625" style="6" customWidth="1"/>
    <col min="11" max="11" width="6.42578125" style="6" customWidth="1"/>
    <col min="12" max="26" width="7.140625" style="6" customWidth="1"/>
    <col min="27" max="27" width="49.5703125" style="29" customWidth="1"/>
    <col min="28" max="28" width="5" style="29" customWidth="1"/>
    <col min="29" max="29" width="5.28515625" style="60" customWidth="1"/>
    <col min="30" max="31" width="5.140625" style="29" customWidth="1"/>
    <col min="32" max="37" width="4.85546875" style="29" customWidth="1"/>
    <col min="38" max="54" width="9.140625" style="29"/>
    <col min="55" max="16384" width="9.140625" style="6"/>
  </cols>
  <sheetData>
    <row r="1" spans="1:54" s="28" customFormat="1" ht="68.25" customHeight="1" x14ac:dyDescent="0.8">
      <c r="A1" s="240" t="s">
        <v>405</v>
      </c>
      <c r="B1" s="90"/>
      <c r="C1" s="90"/>
      <c r="D1" s="90"/>
      <c r="E1" s="90"/>
      <c r="F1" s="90"/>
      <c r="G1" s="90"/>
      <c r="H1" s="90"/>
      <c r="I1" s="90"/>
      <c r="J1" s="90"/>
      <c r="K1" s="90"/>
      <c r="L1" s="90"/>
      <c r="M1" s="90"/>
      <c r="N1" s="90"/>
      <c r="O1" s="90"/>
      <c r="P1" s="90"/>
      <c r="Q1" s="90"/>
      <c r="R1" s="90"/>
      <c r="S1" s="90"/>
      <c r="T1" s="90"/>
      <c r="U1" s="90"/>
      <c r="V1" s="90"/>
      <c r="W1" s="90"/>
      <c r="X1" s="90"/>
      <c r="Y1" s="90"/>
      <c r="Z1" s="90"/>
      <c r="AA1" s="30"/>
      <c r="AB1" s="30"/>
      <c r="AC1" s="30"/>
      <c r="AD1" s="30"/>
      <c r="AE1" s="30"/>
      <c r="AF1" s="30"/>
      <c r="AG1" s="27"/>
      <c r="AH1" s="27"/>
      <c r="AI1" s="27"/>
      <c r="AJ1" s="27"/>
      <c r="AK1" s="27"/>
      <c r="AL1" s="27"/>
      <c r="AM1" s="27"/>
      <c r="AN1" s="27"/>
      <c r="AO1" s="27"/>
      <c r="AP1" s="27"/>
      <c r="AQ1" s="27"/>
      <c r="AR1" s="27"/>
      <c r="AS1" s="27"/>
      <c r="AT1" s="27"/>
      <c r="AU1" s="27"/>
      <c r="AV1" s="27"/>
      <c r="AW1" s="27"/>
      <c r="AX1" s="27"/>
      <c r="AY1" s="27"/>
      <c r="AZ1" s="27"/>
      <c r="BA1" s="27"/>
      <c r="BB1" s="27"/>
    </row>
    <row r="2" spans="1:54" s="28" customFormat="1" ht="31.5" customHeight="1" x14ac:dyDescent="0.8">
      <c r="A2" s="559" t="s">
        <v>140</v>
      </c>
      <c r="B2" s="559"/>
      <c r="C2" s="559"/>
      <c r="D2" s="559"/>
      <c r="E2" s="90"/>
      <c r="F2" s="90"/>
      <c r="G2" s="90"/>
      <c r="H2" s="90"/>
      <c r="I2" s="90"/>
      <c r="J2" s="90"/>
      <c r="K2" s="90"/>
      <c r="L2" s="90"/>
      <c r="M2" s="90"/>
      <c r="N2" s="90"/>
      <c r="O2" s="90"/>
      <c r="P2" s="90"/>
      <c r="Q2" s="90"/>
      <c r="R2" s="90"/>
      <c r="S2" s="90"/>
      <c r="T2" s="90"/>
      <c r="U2" s="90"/>
      <c r="V2" s="90"/>
      <c r="W2" s="90"/>
      <c r="X2" s="90"/>
      <c r="Y2" s="90"/>
      <c r="Z2" s="90"/>
      <c r="AA2" s="30"/>
      <c r="AB2" s="30"/>
      <c r="AC2" s="30"/>
      <c r="AD2" s="30"/>
      <c r="AE2" s="30"/>
      <c r="AF2" s="30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  <c r="BB2" s="27"/>
    </row>
    <row r="3" spans="1:54" s="74" customFormat="1" ht="23.25" customHeight="1" x14ac:dyDescent="0.2">
      <c r="A3" s="241"/>
      <c r="B3" s="242"/>
      <c r="C3" s="242"/>
      <c r="D3" s="242"/>
      <c r="E3" s="242"/>
      <c r="F3" s="242"/>
      <c r="G3" s="242"/>
      <c r="H3" s="242"/>
      <c r="I3" s="242"/>
      <c r="J3" s="242"/>
      <c r="K3" s="242"/>
      <c r="L3" s="242"/>
      <c r="M3" s="242"/>
      <c r="N3" s="242"/>
      <c r="O3" s="242"/>
      <c r="P3" s="242"/>
      <c r="Q3" s="242"/>
      <c r="R3" s="242"/>
      <c r="S3" s="242"/>
      <c r="T3" s="242"/>
      <c r="U3" s="242"/>
      <c r="V3" s="242"/>
      <c r="W3" s="242"/>
      <c r="X3" s="242"/>
      <c r="Y3" s="242"/>
      <c r="Z3" s="242"/>
      <c r="AA3" s="73"/>
      <c r="AB3" s="73"/>
      <c r="AC3" s="73"/>
      <c r="AD3" s="73"/>
      <c r="AE3" s="73"/>
      <c r="AF3" s="73"/>
    </row>
    <row r="4" spans="1:54" s="70" customFormat="1" ht="21" customHeight="1" x14ac:dyDescent="0.2">
      <c r="A4" s="127" t="s">
        <v>378</v>
      </c>
      <c r="B4" s="126"/>
      <c r="C4" s="123"/>
      <c r="D4" s="123"/>
      <c r="E4" s="123"/>
      <c r="F4" s="125"/>
      <c r="G4" s="124"/>
      <c r="H4" s="125"/>
      <c r="I4" s="124"/>
      <c r="J4" s="124"/>
      <c r="K4" s="124"/>
      <c r="L4" s="243"/>
      <c r="M4" s="244"/>
      <c r="N4" s="97"/>
      <c r="O4" s="119"/>
      <c r="P4" s="93"/>
      <c r="Q4" s="93"/>
      <c r="R4" s="93"/>
      <c r="S4" s="93"/>
      <c r="T4" s="93"/>
      <c r="U4" s="93"/>
      <c r="V4" s="93"/>
      <c r="W4" s="93"/>
      <c r="X4" s="93"/>
      <c r="Y4" s="119"/>
      <c r="Z4" s="119"/>
      <c r="AA4" s="76"/>
      <c r="AB4" s="76"/>
      <c r="AC4" s="76"/>
      <c r="AD4" s="76"/>
      <c r="AE4" s="76"/>
      <c r="AF4" s="76"/>
      <c r="AG4" s="71"/>
      <c r="AH4" s="71"/>
      <c r="AI4" s="71"/>
      <c r="AJ4" s="71"/>
      <c r="AK4" s="71"/>
      <c r="AL4" s="71"/>
      <c r="AM4" s="71"/>
      <c r="AN4" s="71"/>
      <c r="AO4" s="71"/>
      <c r="AP4" s="71"/>
      <c r="AQ4" s="71"/>
      <c r="AR4" s="71"/>
      <c r="AS4" s="71"/>
      <c r="AT4" s="71"/>
      <c r="AU4" s="71"/>
      <c r="AV4" s="71"/>
      <c r="AW4" s="71"/>
      <c r="AX4" s="71"/>
      <c r="AY4" s="71"/>
      <c r="AZ4" s="71"/>
      <c r="BA4" s="71"/>
      <c r="BB4" s="71"/>
    </row>
    <row r="5" spans="1:54" s="70" customFormat="1" ht="21" customHeight="1" x14ac:dyDescent="0.2">
      <c r="A5" s="245"/>
      <c r="B5" s="560" t="s">
        <v>403</v>
      </c>
      <c r="C5" s="560"/>
      <c r="D5" s="560"/>
      <c r="E5" s="560"/>
      <c r="F5" s="560"/>
      <c r="G5" s="560"/>
      <c r="H5" s="560"/>
      <c r="I5" s="560"/>
      <c r="J5" s="560"/>
      <c r="K5" s="560"/>
      <c r="L5" s="560"/>
      <c r="M5" s="561"/>
      <c r="N5" s="97"/>
      <c r="O5" s="119"/>
      <c r="P5" s="93"/>
      <c r="Q5" s="93"/>
      <c r="R5" s="93"/>
      <c r="S5" s="93"/>
      <c r="T5" s="93"/>
      <c r="U5" s="93"/>
      <c r="V5" s="93"/>
      <c r="W5" s="93"/>
      <c r="X5" s="93"/>
      <c r="Y5" s="119"/>
      <c r="Z5" s="119"/>
      <c r="AA5" s="76"/>
      <c r="AB5" s="76"/>
      <c r="AC5" s="76"/>
      <c r="AD5" s="76"/>
      <c r="AE5" s="76"/>
      <c r="AF5" s="76"/>
      <c r="AG5" s="71"/>
      <c r="AH5" s="71"/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/>
      <c r="AU5" s="71"/>
      <c r="AV5" s="71"/>
      <c r="AW5" s="71"/>
      <c r="AX5" s="71"/>
      <c r="AY5" s="71"/>
      <c r="AZ5" s="71"/>
      <c r="BA5" s="71"/>
      <c r="BB5" s="71"/>
    </row>
    <row r="6" spans="1:54" s="70" customFormat="1" ht="21.75" customHeight="1" x14ac:dyDescent="0.2">
      <c r="A6" s="127" t="s">
        <v>365</v>
      </c>
      <c r="B6" s="117"/>
      <c r="C6" s="118"/>
      <c r="D6" s="118"/>
      <c r="E6" s="118"/>
      <c r="F6" s="94"/>
      <c r="G6" s="249"/>
      <c r="H6" s="94"/>
      <c r="I6" s="249"/>
      <c r="J6" s="249"/>
      <c r="K6" s="249"/>
      <c r="L6" s="466"/>
      <c r="M6" s="467"/>
      <c r="N6" s="97"/>
      <c r="O6" s="119"/>
      <c r="P6" s="93"/>
      <c r="Q6" s="93"/>
      <c r="R6" s="93"/>
      <c r="S6" s="93"/>
      <c r="T6" s="93"/>
      <c r="U6" s="93"/>
      <c r="V6" s="93"/>
      <c r="W6" s="93"/>
      <c r="X6" s="93"/>
      <c r="Y6" s="119"/>
      <c r="Z6" s="119"/>
      <c r="AA6" s="76"/>
      <c r="AB6" s="76"/>
      <c r="AC6" s="76"/>
      <c r="AD6" s="76"/>
      <c r="AE6" s="76"/>
      <c r="AF6" s="76"/>
      <c r="AG6" s="71"/>
      <c r="AH6" s="71"/>
      <c r="AI6" s="71"/>
      <c r="AJ6" s="71"/>
      <c r="AK6" s="71"/>
      <c r="AL6" s="71"/>
      <c r="AM6" s="71"/>
      <c r="AN6" s="71"/>
      <c r="AO6" s="71"/>
      <c r="AP6" s="71"/>
      <c r="AQ6" s="71"/>
      <c r="AR6" s="71"/>
      <c r="AS6" s="71"/>
      <c r="AT6" s="71"/>
      <c r="AU6" s="71"/>
      <c r="AV6" s="71"/>
      <c r="AW6" s="71"/>
      <c r="AX6" s="71"/>
      <c r="AY6" s="71"/>
      <c r="AZ6" s="71"/>
      <c r="BA6" s="71"/>
      <c r="BB6" s="71"/>
    </row>
    <row r="7" spans="1:54" s="70" customFormat="1" ht="19.5" customHeight="1" x14ac:dyDescent="0.2">
      <c r="A7" s="537">
        <f>VLOOKUP(B7,data!$A$10:$B$16,2,FALSE)</f>
        <v>1</v>
      </c>
      <c r="B7" s="560" t="s">
        <v>247</v>
      </c>
      <c r="C7" s="560"/>
      <c r="D7" s="560"/>
      <c r="E7" s="560"/>
      <c r="F7" s="560"/>
      <c r="G7" s="560"/>
      <c r="H7" s="560"/>
      <c r="I7" s="560"/>
      <c r="J7" s="560"/>
      <c r="K7" s="560"/>
      <c r="L7" s="560"/>
      <c r="M7" s="561"/>
      <c r="N7" s="97"/>
      <c r="O7" s="119"/>
      <c r="P7" s="93"/>
      <c r="Q7" s="93"/>
      <c r="R7" s="93"/>
      <c r="S7" s="93"/>
      <c r="T7" s="93"/>
      <c r="U7" s="93"/>
      <c r="V7" s="93"/>
      <c r="W7" s="93"/>
      <c r="X7" s="93"/>
      <c r="Y7" s="119"/>
      <c r="Z7" s="119"/>
      <c r="AA7" s="76"/>
      <c r="AB7" s="76"/>
      <c r="AC7" s="76"/>
      <c r="AD7" s="76"/>
      <c r="AE7" s="76"/>
      <c r="AF7" s="76"/>
      <c r="AG7" s="71"/>
      <c r="AH7" s="71"/>
      <c r="AI7" s="71"/>
      <c r="AJ7" s="71"/>
      <c r="AK7" s="71"/>
      <c r="AL7" s="71"/>
      <c r="AM7" s="71"/>
      <c r="AN7" s="71"/>
      <c r="AO7" s="71"/>
      <c r="AP7" s="71"/>
      <c r="AQ7" s="71"/>
      <c r="AR7" s="71"/>
      <c r="AS7" s="71"/>
      <c r="AT7" s="71"/>
      <c r="AU7" s="71"/>
      <c r="AV7" s="71"/>
      <c r="AW7" s="71"/>
      <c r="AX7" s="71"/>
      <c r="AY7" s="71"/>
      <c r="AZ7" s="71"/>
      <c r="BA7" s="71"/>
      <c r="BB7" s="71"/>
    </row>
    <row r="8" spans="1:54" s="70" customFormat="1" ht="24.75" customHeight="1" x14ac:dyDescent="0.2">
      <c r="A8" s="127" t="s">
        <v>377</v>
      </c>
      <c r="B8" s="126"/>
      <c r="C8" s="123"/>
      <c r="D8" s="123"/>
      <c r="E8" s="123"/>
      <c r="F8" s="125"/>
      <c r="G8" s="125"/>
      <c r="H8" s="125"/>
      <c r="I8" s="125"/>
      <c r="J8" s="125"/>
      <c r="K8" s="125"/>
      <c r="L8" s="246"/>
      <c r="M8" s="247"/>
      <c r="N8" s="93"/>
      <c r="O8" s="93"/>
      <c r="P8" s="93"/>
      <c r="Q8" s="93"/>
      <c r="R8" s="119"/>
      <c r="S8" s="93"/>
      <c r="T8" s="93"/>
      <c r="U8" s="93"/>
      <c r="V8" s="93"/>
      <c r="W8" s="93"/>
      <c r="X8" s="93"/>
      <c r="Y8" s="119"/>
      <c r="Z8" s="119"/>
      <c r="AA8" s="76"/>
      <c r="AQ8" s="71"/>
      <c r="AR8" s="71"/>
      <c r="AS8" s="71"/>
      <c r="AT8" s="71"/>
      <c r="AU8" s="71"/>
      <c r="AV8" s="71"/>
      <c r="AW8" s="71"/>
      <c r="AX8" s="71"/>
      <c r="AY8" s="71"/>
      <c r="AZ8" s="71"/>
      <c r="BA8" s="71"/>
      <c r="BB8" s="71"/>
    </row>
    <row r="9" spans="1:54" s="70" customFormat="1" ht="23.25" customHeight="1" x14ac:dyDescent="0.2">
      <c r="A9" s="248"/>
      <c r="B9" s="492" t="s">
        <v>384</v>
      </c>
      <c r="D9" s="249"/>
      <c r="E9" s="249"/>
      <c r="F9" s="249"/>
      <c r="G9" s="249"/>
      <c r="H9" s="249"/>
      <c r="I9" s="249"/>
      <c r="J9" s="250"/>
      <c r="K9" s="251">
        <v>1.1499999999999999</v>
      </c>
      <c r="L9" s="562" t="s">
        <v>95</v>
      </c>
      <c r="M9" s="563"/>
      <c r="N9" s="93"/>
      <c r="O9" s="93"/>
      <c r="P9" s="93"/>
      <c r="Q9" s="93"/>
      <c r="R9" s="119"/>
      <c r="S9" s="93"/>
      <c r="T9" s="93"/>
      <c r="U9" s="93"/>
      <c r="V9" s="93"/>
      <c r="W9" s="93"/>
      <c r="X9" s="93"/>
      <c r="Y9" s="119"/>
      <c r="Z9" s="119"/>
      <c r="AA9" s="76"/>
      <c r="AQ9" s="71"/>
      <c r="AR9" s="71"/>
      <c r="AS9" s="71"/>
      <c r="AT9" s="71"/>
      <c r="AU9" s="71"/>
      <c r="AV9" s="71"/>
      <c r="AW9" s="71"/>
      <c r="AX9" s="71"/>
      <c r="AY9" s="71"/>
      <c r="AZ9" s="71"/>
      <c r="BA9" s="71"/>
      <c r="BB9" s="71"/>
    </row>
    <row r="10" spans="1:54" s="70" customFormat="1" ht="29.25" customHeight="1" x14ac:dyDescent="0.2">
      <c r="A10" s="248"/>
      <c r="B10" s="558" t="s">
        <v>385</v>
      </c>
      <c r="C10" s="558"/>
      <c r="D10" s="558"/>
      <c r="E10" s="558"/>
      <c r="F10" s="558"/>
      <c r="G10" s="558"/>
      <c r="H10" s="558"/>
      <c r="I10" s="558"/>
      <c r="J10" s="558"/>
      <c r="K10" s="256"/>
      <c r="L10" s="370"/>
      <c r="M10" s="371"/>
      <c r="N10" s="93"/>
      <c r="O10" s="93"/>
      <c r="P10" s="93"/>
      <c r="Q10" s="93"/>
      <c r="R10" s="119"/>
      <c r="S10" s="93"/>
      <c r="T10" s="93"/>
      <c r="U10" s="93"/>
      <c r="V10" s="93"/>
      <c r="W10" s="93"/>
      <c r="X10" s="93"/>
      <c r="Y10" s="119"/>
      <c r="Z10" s="119"/>
      <c r="AA10" s="76"/>
      <c r="AQ10" s="71"/>
      <c r="AR10" s="71"/>
      <c r="AS10" s="71"/>
      <c r="AT10" s="71"/>
      <c r="AU10" s="71"/>
      <c r="AV10" s="71"/>
      <c r="AW10" s="71"/>
      <c r="AX10" s="71"/>
      <c r="AY10" s="71"/>
      <c r="AZ10" s="71"/>
      <c r="BA10" s="71"/>
      <c r="BB10" s="71"/>
    </row>
    <row r="11" spans="1:54" s="70" customFormat="1" ht="23.25" customHeight="1" x14ac:dyDescent="0.2">
      <c r="A11" s="248"/>
      <c r="B11" s="492" t="s">
        <v>380</v>
      </c>
      <c r="C11" s="87"/>
      <c r="D11" s="492"/>
      <c r="E11" s="492"/>
      <c r="F11" s="492"/>
      <c r="G11" s="492"/>
      <c r="H11" s="492"/>
      <c r="I11" s="492"/>
      <c r="J11" s="493"/>
      <c r="K11" s="129">
        <v>1.1000000000000001</v>
      </c>
      <c r="L11" s="562" t="s">
        <v>95</v>
      </c>
      <c r="M11" s="563"/>
      <c r="N11" s="93"/>
      <c r="O11" s="93"/>
      <c r="P11" s="93"/>
      <c r="Q11" s="93"/>
      <c r="R11" s="119"/>
      <c r="S11" s="93"/>
      <c r="T11" s="93"/>
      <c r="U11" s="93"/>
      <c r="V11" s="93"/>
      <c r="W11" s="93"/>
      <c r="X11" s="93"/>
      <c r="Y11" s="119"/>
      <c r="Z11" s="119"/>
      <c r="AA11" s="76"/>
      <c r="AQ11" s="71"/>
      <c r="AR11" s="71"/>
      <c r="AS11" s="71"/>
      <c r="AT11" s="71"/>
      <c r="AU11" s="71"/>
      <c r="AV11" s="71"/>
      <c r="AW11" s="71"/>
      <c r="AX11" s="71"/>
      <c r="AY11" s="71"/>
      <c r="AZ11" s="71"/>
      <c r="BA11" s="71"/>
      <c r="BB11" s="71"/>
    </row>
    <row r="12" spans="1:54" s="70" customFormat="1" ht="32.25" customHeight="1" x14ac:dyDescent="0.2">
      <c r="A12" s="248"/>
      <c r="B12" s="558" t="s">
        <v>381</v>
      </c>
      <c r="C12" s="558"/>
      <c r="D12" s="558"/>
      <c r="E12" s="558"/>
      <c r="F12" s="558"/>
      <c r="G12" s="558"/>
      <c r="H12" s="558"/>
      <c r="I12" s="558"/>
      <c r="J12" s="558"/>
      <c r="K12" s="251">
        <v>1.1399999999999999</v>
      </c>
      <c r="L12" s="562" t="s">
        <v>95</v>
      </c>
      <c r="M12" s="563"/>
      <c r="N12" s="93"/>
      <c r="O12" s="93"/>
      <c r="P12" s="93"/>
      <c r="Q12" s="93"/>
      <c r="R12" s="119"/>
      <c r="S12" s="93"/>
      <c r="T12" s="93"/>
      <c r="U12" s="93"/>
      <c r="V12" s="93"/>
      <c r="W12" s="93"/>
      <c r="X12" s="93"/>
      <c r="Y12" s="119"/>
      <c r="Z12" s="119"/>
      <c r="AA12" s="76"/>
      <c r="AQ12" s="71"/>
      <c r="AR12" s="71"/>
      <c r="AS12" s="71"/>
      <c r="AT12" s="71"/>
      <c r="AU12" s="71"/>
      <c r="AV12" s="71"/>
      <c r="AW12" s="71"/>
      <c r="AX12" s="71"/>
      <c r="AY12" s="71"/>
      <c r="AZ12" s="71"/>
      <c r="BA12" s="71"/>
      <c r="BB12" s="71"/>
    </row>
    <row r="13" spans="1:54" s="70" customFormat="1" ht="32.25" customHeight="1" x14ac:dyDescent="0.2">
      <c r="A13" s="248"/>
      <c r="B13" s="558" t="s">
        <v>382</v>
      </c>
      <c r="C13" s="558"/>
      <c r="D13" s="558"/>
      <c r="E13" s="558"/>
      <c r="F13" s="558"/>
      <c r="G13" s="558"/>
      <c r="H13" s="558"/>
      <c r="I13" s="558"/>
      <c r="J13" s="558"/>
      <c r="K13" s="129">
        <v>1.1000000000000001</v>
      </c>
      <c r="L13" s="562" t="s">
        <v>95</v>
      </c>
      <c r="M13" s="563"/>
      <c r="N13" s="93"/>
      <c r="O13" s="93"/>
      <c r="P13" s="93"/>
      <c r="Q13" s="93"/>
      <c r="R13" s="119"/>
      <c r="S13" s="93"/>
      <c r="T13" s="93"/>
      <c r="U13" s="93"/>
      <c r="V13" s="93"/>
      <c r="W13" s="93"/>
      <c r="X13" s="93"/>
      <c r="Y13" s="119"/>
      <c r="Z13" s="119"/>
      <c r="AA13" s="76"/>
      <c r="AQ13" s="71"/>
      <c r="AR13" s="71"/>
      <c r="AS13" s="71"/>
      <c r="AT13" s="71"/>
      <c r="AU13" s="71"/>
      <c r="AV13" s="71"/>
      <c r="AW13" s="71"/>
      <c r="AX13" s="71"/>
      <c r="AY13" s="71"/>
      <c r="AZ13" s="71"/>
      <c r="BA13" s="71"/>
      <c r="BB13" s="71"/>
    </row>
    <row r="14" spans="1:54" s="70" customFormat="1" ht="23.25" customHeight="1" x14ac:dyDescent="0.2">
      <c r="A14" s="248"/>
      <c r="B14" s="558" t="s">
        <v>383</v>
      </c>
      <c r="C14" s="558"/>
      <c r="D14" s="558"/>
      <c r="E14" s="558"/>
      <c r="F14" s="558"/>
      <c r="G14" s="558"/>
      <c r="H14" s="558"/>
      <c r="I14" s="558"/>
      <c r="J14" s="558"/>
      <c r="K14" s="129">
        <v>1.1000000000000001</v>
      </c>
      <c r="L14" s="562" t="s">
        <v>95</v>
      </c>
      <c r="M14" s="563"/>
      <c r="N14" s="93"/>
      <c r="O14" s="93"/>
      <c r="P14" s="93"/>
      <c r="Q14" s="93"/>
      <c r="R14" s="119"/>
      <c r="S14" s="93"/>
      <c r="T14" s="93"/>
      <c r="U14" s="93"/>
      <c r="V14" s="93"/>
      <c r="W14" s="93"/>
      <c r="X14" s="93"/>
      <c r="Y14" s="119"/>
      <c r="Z14" s="119"/>
      <c r="AA14" s="76"/>
      <c r="AQ14" s="71"/>
      <c r="AR14" s="71"/>
      <c r="AS14" s="71"/>
      <c r="AT14" s="71"/>
      <c r="AU14" s="71"/>
      <c r="AV14" s="71"/>
      <c r="AW14" s="71"/>
      <c r="AX14" s="71"/>
      <c r="AY14" s="71"/>
      <c r="AZ14" s="71"/>
      <c r="BA14" s="71"/>
      <c r="BB14" s="71"/>
    </row>
    <row r="15" spans="1:54" s="70" customFormat="1" ht="36" customHeight="1" x14ac:dyDescent="0.2">
      <c r="A15" s="248"/>
      <c r="B15" s="558" t="s">
        <v>359</v>
      </c>
      <c r="C15" s="558"/>
      <c r="D15" s="558"/>
      <c r="E15" s="558"/>
      <c r="F15" s="558"/>
      <c r="G15" s="558"/>
      <c r="H15" s="558"/>
      <c r="I15" s="558"/>
      <c r="J15" s="558"/>
      <c r="K15" s="129">
        <v>1.1000000000000001</v>
      </c>
      <c r="L15" s="562" t="s">
        <v>95</v>
      </c>
      <c r="M15" s="563"/>
      <c r="N15" s="93"/>
      <c r="O15" s="93"/>
      <c r="P15" s="93"/>
      <c r="Q15" s="93"/>
      <c r="R15" s="119"/>
      <c r="S15" s="93"/>
      <c r="T15" s="93"/>
      <c r="U15" s="93"/>
      <c r="V15" s="93"/>
      <c r="W15" s="93"/>
      <c r="X15" s="93"/>
      <c r="Y15" s="119"/>
      <c r="Z15" s="119"/>
      <c r="AA15" s="76"/>
      <c r="AQ15" s="71"/>
      <c r="AR15" s="71"/>
      <c r="AS15" s="71"/>
      <c r="AT15" s="71"/>
      <c r="AU15" s="71"/>
      <c r="AV15" s="71"/>
      <c r="AW15" s="71"/>
      <c r="AX15" s="71"/>
      <c r="AY15" s="71"/>
      <c r="AZ15" s="71"/>
      <c r="BA15" s="71"/>
      <c r="BB15" s="71"/>
    </row>
    <row r="16" spans="1:54" s="70" customFormat="1" ht="21" hidden="1" customHeight="1" outlineLevel="1" x14ac:dyDescent="0.2">
      <c r="A16" s="130" t="s">
        <v>483</v>
      </c>
      <c r="B16" s="126"/>
      <c r="C16" s="123"/>
      <c r="D16" s="123"/>
      <c r="E16" s="123"/>
      <c r="F16" s="123"/>
      <c r="G16" s="123"/>
      <c r="H16" s="93"/>
      <c r="I16" s="253"/>
      <c r="J16" s="125"/>
      <c r="K16" s="263"/>
      <c r="L16" s="554">
        <f>Содержание!C11</f>
        <v>0</v>
      </c>
      <c r="M16" s="555"/>
      <c r="N16" s="93"/>
      <c r="O16" s="93"/>
      <c r="P16" s="93"/>
      <c r="Q16" s="93"/>
      <c r="R16" s="119"/>
      <c r="S16" s="93"/>
      <c r="T16" s="93"/>
      <c r="U16" s="93"/>
      <c r="V16" s="93"/>
      <c r="W16" s="93"/>
      <c r="X16" s="93"/>
      <c r="Y16" s="119"/>
      <c r="Z16" s="119"/>
      <c r="AA16" s="76"/>
      <c r="AQ16" s="71"/>
      <c r="AR16" s="71"/>
      <c r="AS16" s="71"/>
      <c r="AT16" s="71"/>
      <c r="AU16" s="71"/>
      <c r="AV16" s="71"/>
      <c r="AW16" s="71"/>
      <c r="AX16" s="71"/>
      <c r="AY16" s="71"/>
      <c r="AZ16" s="71"/>
      <c r="BA16" s="71"/>
      <c r="BB16" s="71"/>
    </row>
    <row r="17" spans="1:54" s="80" customFormat="1" ht="23.25" customHeight="1" collapsed="1" x14ac:dyDescent="0.25">
      <c r="A17" s="254" t="s">
        <v>375</v>
      </c>
      <c r="B17" s="255"/>
      <c r="C17" s="255"/>
      <c r="D17" s="255"/>
      <c r="E17" s="255"/>
      <c r="F17" s="255"/>
      <c r="G17" s="255"/>
      <c r="H17" s="255"/>
      <c r="I17" s="255"/>
      <c r="J17" s="255"/>
      <c r="K17" s="255"/>
      <c r="L17" s="255"/>
      <c r="M17" s="255"/>
      <c r="N17" s="255"/>
      <c r="O17" s="255"/>
      <c r="P17" s="255"/>
      <c r="Q17" s="255"/>
      <c r="R17" s="255"/>
      <c r="S17" s="255"/>
      <c r="T17" s="255"/>
      <c r="U17" s="255"/>
      <c r="V17" s="255"/>
      <c r="W17" s="255"/>
      <c r="X17" s="255"/>
      <c r="Y17" s="255"/>
      <c r="Z17" s="255"/>
      <c r="AA17" s="79"/>
      <c r="AB17" s="79"/>
      <c r="AC17" s="79"/>
      <c r="AD17" s="79"/>
      <c r="AE17" s="79"/>
      <c r="AF17" s="79"/>
    </row>
    <row r="18" spans="1:54" s="70" customFormat="1" ht="6.75" customHeight="1" x14ac:dyDescent="0.2">
      <c r="A18" s="256"/>
      <c r="B18" s="256"/>
      <c r="C18" s="256"/>
      <c r="D18" s="256"/>
      <c r="E18" s="256"/>
      <c r="F18" s="256"/>
      <c r="G18" s="256"/>
      <c r="H18" s="256"/>
      <c r="I18" s="256"/>
      <c r="J18" s="256"/>
      <c r="K18" s="256"/>
      <c r="L18" s="256"/>
      <c r="M18" s="256"/>
      <c r="N18" s="256"/>
      <c r="O18" s="256"/>
      <c r="P18" s="256"/>
      <c r="Q18" s="256"/>
      <c r="R18" s="256"/>
      <c r="S18" s="256"/>
      <c r="T18" s="256"/>
      <c r="U18" s="256"/>
      <c r="V18" s="256"/>
      <c r="W18" s="256"/>
      <c r="X18" s="256"/>
      <c r="Y18" s="256"/>
      <c r="Z18" s="256"/>
      <c r="AA18" s="76"/>
      <c r="AB18" s="76"/>
      <c r="AC18" s="76"/>
      <c r="AD18" s="76"/>
      <c r="AE18" s="76"/>
      <c r="AF18" s="76"/>
      <c r="AG18" s="77"/>
      <c r="AH18" s="77"/>
      <c r="AI18" s="77"/>
      <c r="AJ18" s="77"/>
      <c r="AK18" s="77"/>
      <c r="AL18" s="77"/>
      <c r="AM18" s="77"/>
      <c r="AN18" s="77"/>
      <c r="AO18" s="77"/>
      <c r="AP18" s="77"/>
      <c r="AQ18" s="77"/>
      <c r="AR18" s="77"/>
      <c r="AS18" s="77"/>
      <c r="AT18" s="77"/>
      <c r="AV18" s="71"/>
      <c r="AW18" s="71"/>
      <c r="AX18" s="71"/>
      <c r="AY18" s="71"/>
      <c r="AZ18" s="71"/>
      <c r="BA18" s="71"/>
      <c r="BB18" s="71"/>
    </row>
    <row r="19" spans="1:54" s="72" customFormat="1" ht="27" customHeight="1" x14ac:dyDescent="0.2">
      <c r="A19" s="130" t="s">
        <v>132</v>
      </c>
      <c r="B19" s="96"/>
      <c r="C19" s="91"/>
      <c r="D19" s="91"/>
      <c r="E19" s="91"/>
      <c r="F19" s="91"/>
      <c r="G19" s="91"/>
      <c r="H19" s="91"/>
      <c r="I19" s="91"/>
      <c r="J19" s="91"/>
      <c r="K19" s="91"/>
      <c r="L19" s="96"/>
      <c r="M19" s="97"/>
      <c r="N19" s="96"/>
      <c r="O19" s="96"/>
      <c r="P19" s="96"/>
      <c r="Q19" s="96"/>
      <c r="R19" s="96"/>
      <c r="S19" s="96"/>
      <c r="T19" s="96"/>
      <c r="U19" s="552" t="s">
        <v>409</v>
      </c>
      <c r="V19" s="553"/>
      <c r="W19" s="556" t="s">
        <v>410</v>
      </c>
      <c r="X19" s="557"/>
      <c r="Y19" s="96"/>
      <c r="Z19" s="96"/>
      <c r="AA19" s="76"/>
      <c r="AB19" s="76"/>
      <c r="AC19" s="76"/>
      <c r="AD19" s="76"/>
      <c r="AE19" s="76"/>
      <c r="AF19" s="76"/>
    </row>
    <row r="20" spans="1:54" s="72" customFormat="1" ht="4.5" customHeight="1" thickBot="1" x14ac:dyDescent="0.25">
      <c r="A20" s="130"/>
      <c r="B20" s="96"/>
      <c r="C20" s="91"/>
      <c r="D20" s="91"/>
      <c r="E20" s="91"/>
      <c r="F20" s="91"/>
      <c r="G20" s="91"/>
      <c r="H20" s="91"/>
      <c r="I20" s="91"/>
      <c r="J20" s="91"/>
      <c r="K20" s="91"/>
      <c r="L20" s="96"/>
      <c r="M20" s="97"/>
      <c r="N20" s="96"/>
      <c r="O20" s="96"/>
      <c r="P20" s="96"/>
      <c r="Q20" s="96"/>
      <c r="R20" s="96"/>
      <c r="S20" s="96"/>
      <c r="T20" s="96"/>
      <c r="U20" s="447"/>
      <c r="V20" s="447"/>
      <c r="W20" s="129"/>
      <c r="X20" s="129"/>
      <c r="Y20" s="129"/>
      <c r="Z20" s="96"/>
      <c r="AA20" s="76"/>
      <c r="AB20" s="76"/>
      <c r="AC20" s="76"/>
      <c r="AD20" s="76"/>
      <c r="AE20" s="76"/>
      <c r="AF20" s="76"/>
    </row>
    <row r="21" spans="1:54" s="72" customFormat="1" ht="18.75" customHeight="1" thickBot="1" x14ac:dyDescent="0.25">
      <c r="A21" s="130" t="s">
        <v>48</v>
      </c>
      <c r="B21" s="96"/>
      <c r="C21" s="91"/>
      <c r="D21" s="91"/>
      <c r="E21" s="91"/>
      <c r="F21" s="91"/>
      <c r="G21" s="91"/>
      <c r="H21" s="91"/>
      <c r="I21" s="91"/>
      <c r="J21" s="91"/>
      <c r="K21" s="91"/>
      <c r="L21" s="96"/>
      <c r="M21" s="97"/>
      <c r="N21" s="96"/>
      <c r="O21" s="96"/>
      <c r="P21" s="96"/>
      <c r="Q21" s="96"/>
      <c r="R21" s="96"/>
      <c r="S21" s="96"/>
      <c r="T21" s="96"/>
      <c r="U21" s="550"/>
      <c r="V21" s="551"/>
      <c r="W21" s="548" t="s">
        <v>376</v>
      </c>
      <c r="X21" s="549"/>
      <c r="Y21" s="549"/>
      <c r="Z21" s="549"/>
      <c r="AA21" s="76"/>
      <c r="AB21" s="76"/>
      <c r="AC21" s="76"/>
      <c r="AD21" s="76"/>
      <c r="AE21" s="76"/>
      <c r="AF21" s="76"/>
    </row>
    <row r="22" spans="1:54" s="72" customFormat="1" ht="11.25" customHeight="1" x14ac:dyDescent="0.2">
      <c r="A22" s="258"/>
      <c r="B22" s="96"/>
      <c r="C22" s="91"/>
      <c r="D22" s="91"/>
      <c r="E22" s="91"/>
      <c r="F22" s="91"/>
      <c r="G22" s="91"/>
      <c r="H22" s="91"/>
      <c r="I22" s="91"/>
      <c r="J22" s="91"/>
      <c r="K22" s="91"/>
      <c r="L22" s="96"/>
      <c r="M22" s="97"/>
      <c r="N22" s="96"/>
      <c r="O22" s="96"/>
      <c r="P22" s="96"/>
      <c r="Q22" s="96"/>
      <c r="R22" s="96"/>
      <c r="S22" s="96"/>
      <c r="T22" s="96"/>
      <c r="U22" s="469" t="s">
        <v>406</v>
      </c>
      <c r="V22" s="96"/>
      <c r="W22" s="96"/>
      <c r="X22" s="96"/>
      <c r="Y22" s="96"/>
      <c r="Z22" s="96"/>
    </row>
    <row r="23" spans="1:54" ht="15" customHeight="1" x14ac:dyDescent="0.2">
      <c r="A23" s="111">
        <f>VLOOKUP(B7,data!$A$10:$B$16,2,FALSE)*IF(L9="да",K9, 1)*IF(L11="да",K11, 1)*IF(L14="да",K14, 1)*IF(L12="да",K12, 1)*IF(L13="да",K13, 1)*IF(L15="да",K15, 1)</f>
        <v>1</v>
      </c>
      <c r="B23" s="112" t="s">
        <v>20</v>
      </c>
      <c r="C23" s="112" t="s">
        <v>21</v>
      </c>
      <c r="D23" s="112" t="s">
        <v>22</v>
      </c>
      <c r="E23" s="112">
        <v>2375</v>
      </c>
      <c r="F23" s="112" t="s">
        <v>23</v>
      </c>
      <c r="G23" s="112" t="s">
        <v>24</v>
      </c>
      <c r="H23" s="112" t="s">
        <v>25</v>
      </c>
      <c r="I23" s="112" t="s">
        <v>26</v>
      </c>
      <c r="J23" s="112" t="s">
        <v>27</v>
      </c>
      <c r="K23" s="112" t="s">
        <v>28</v>
      </c>
      <c r="L23" s="112" t="s">
        <v>29</v>
      </c>
      <c r="M23" s="112" t="s">
        <v>30</v>
      </c>
      <c r="N23" s="112" t="s">
        <v>31</v>
      </c>
      <c r="O23" s="112" t="s">
        <v>32</v>
      </c>
      <c r="P23" s="112" t="s">
        <v>33</v>
      </c>
      <c r="Q23" s="112" t="s">
        <v>34</v>
      </c>
      <c r="R23" s="112" t="s">
        <v>35</v>
      </c>
      <c r="S23" s="112" t="s">
        <v>36</v>
      </c>
      <c r="T23" s="112" t="s">
        <v>37</v>
      </c>
      <c r="U23" s="112" t="s">
        <v>38</v>
      </c>
      <c r="V23" s="112" t="s">
        <v>39</v>
      </c>
      <c r="W23" s="112" t="s">
        <v>40</v>
      </c>
      <c r="X23" s="112" t="s">
        <v>41</v>
      </c>
      <c r="Y23" s="112" t="s">
        <v>42</v>
      </c>
      <c r="Z23" s="112" t="s">
        <v>43</v>
      </c>
      <c r="AA23" s="48"/>
      <c r="AB23" s="48"/>
      <c r="AC23" s="61"/>
      <c r="AD23" s="48"/>
      <c r="AE23" s="48"/>
      <c r="AF23" s="48"/>
      <c r="AG23" s="48"/>
      <c r="AH23" s="48"/>
      <c r="AI23" s="48"/>
      <c r="AJ23" s="48"/>
      <c r="AK23" s="48"/>
      <c r="AL23" s="48"/>
      <c r="AM23" s="48"/>
      <c r="AN23" s="48"/>
      <c r="AO23" s="48"/>
      <c r="AP23" s="48"/>
      <c r="AQ23" s="48"/>
      <c r="AR23" s="48"/>
      <c r="AS23" s="48"/>
      <c r="AT23" s="48"/>
      <c r="AU23" s="6"/>
    </row>
    <row r="24" spans="1:54" ht="15" customHeight="1" x14ac:dyDescent="0.2">
      <c r="A24" s="112">
        <v>1210</v>
      </c>
      <c r="B24" s="113">
        <f>ROUND((IF($B$5=data!$A$6,B71,B91))*$A$23*(1-$L$16),0)</f>
        <v>875</v>
      </c>
      <c r="C24" s="113">
        <f>ROUND((IF($B$5=data!$A$6,C71,C91))*$A$23*(1-$L$16),0)</f>
        <v>888</v>
      </c>
      <c r="D24" s="113">
        <f>ROUND((IF($B$5=data!$A$6,D71,D91))*$A$23*(1-$L$16),0)</f>
        <v>897</v>
      </c>
      <c r="E24" s="113">
        <f>ROUND((IF($B$5=data!$A$6,E71,E91))*$A$23*(1-$L$16),0)</f>
        <v>921</v>
      </c>
      <c r="F24" s="113">
        <f>ROUND((IF($B$5=data!$A$6,F71,F91))*$A$23*(1-$L$16),0)</f>
        <v>933</v>
      </c>
      <c r="G24" s="113">
        <f>ROUND((IF($B$5=data!$A$6,G71,G91))*$A$23*(1-$L$16),0)</f>
        <v>941</v>
      </c>
      <c r="H24" s="113">
        <f>ROUND((IF($B$5=data!$A$6,H71,H91))*$A$23*(1-$L$16),0)</f>
        <v>952</v>
      </c>
      <c r="I24" s="113">
        <f>ROUND((IF($B$5=data!$A$6,I71,I91))*$A$23*(1-$L$16),0)</f>
        <v>975</v>
      </c>
      <c r="J24" s="113">
        <f>ROUND((IF($B$5=data!$A$6,J71,J91))*$A$23*(1-$L$16),0)</f>
        <v>988</v>
      </c>
      <c r="K24" s="113">
        <f>ROUND((IF($B$5=data!$A$6,K71,K91))*$A$23*(1-$L$16),0)</f>
        <v>997</v>
      </c>
      <c r="L24" s="113">
        <f>ROUND((IF($B$5=data!$A$6,L71,L91))*$A$23*(1-$L$16),0)</f>
        <v>1011</v>
      </c>
      <c r="M24" s="113">
        <f>ROUND((IF($B$5=data!$A$6,M71,M91))*$A$23*(1-$L$16),0)</f>
        <v>1033</v>
      </c>
      <c r="N24" s="113">
        <f>ROUND((IF($B$5=data!$A$6,N71,N91))*$A$23*(1-$L$16),0)</f>
        <v>1045</v>
      </c>
      <c r="O24" s="113">
        <f>ROUND((IF($B$5=data!$A$6,O71,O91))*$A$23*(1-$L$16),0)</f>
        <v>1052</v>
      </c>
      <c r="P24" s="113">
        <f>ROUND((IF($B$5=data!$A$6,P71,P91))*$A$23*(1-$L$16),0)</f>
        <v>1067</v>
      </c>
      <c r="Q24" s="113">
        <f>ROUND((IF($B$5=data!$A$6,Q71,Q91))*$A$23*(1-$L$16),0)</f>
        <v>1074</v>
      </c>
      <c r="R24" s="113">
        <f>ROUND((IF($B$5=data!$A$6,R71,R91))*$A$23*(1-$L$16),0)</f>
        <v>1099</v>
      </c>
      <c r="S24" s="113">
        <f>ROUND((IF($B$5=data!$A$6,S71,S91))*$A$23*(1-$L$16),0)</f>
        <v>1228</v>
      </c>
      <c r="T24" s="113">
        <f>ROUND((IF($B$5=data!$A$6,T71,T91))*$A$23*(1-$L$16),0)</f>
        <v>1241</v>
      </c>
      <c r="U24" s="302">
        <f>ROUND((IF($B$5=data!$A$6,U71,U91))*$A$23*(1-$L$16),0)</f>
        <v>0</v>
      </c>
      <c r="V24" s="302">
        <f>ROUND((IF($B$5=data!$A$6,V71,V91))*$A$23*(1-$L$16),0)</f>
        <v>0</v>
      </c>
      <c r="W24" s="302">
        <f>ROUND((IF($B$5=data!$A$6,W71,W91))*$A$23*(1-$L$16),0)</f>
        <v>0</v>
      </c>
      <c r="X24" s="302">
        <f>ROUND((IF($B$5=data!$A$6,X71,X91))*$A$23*(1-$L$16),0)</f>
        <v>0</v>
      </c>
      <c r="Y24" s="302">
        <f>ROUND((IF($B$5=data!$A$6,Y71,Y91))*$A$23*(1-$L$16),0)</f>
        <v>0</v>
      </c>
      <c r="Z24" s="302">
        <f>ROUND((IF($B$5=data!$A$6,Z71,Z91))*$A$23*(1-$L$16),0)</f>
        <v>0</v>
      </c>
      <c r="AA24" s="48"/>
      <c r="AB24" s="48"/>
      <c r="AC24" s="61"/>
      <c r="AD24" s="48"/>
      <c r="AE24" s="48"/>
      <c r="AF24" s="48"/>
      <c r="AG24" s="48"/>
      <c r="AH24" s="48"/>
      <c r="AI24" s="48"/>
      <c r="AJ24" s="48"/>
      <c r="AK24" s="48"/>
      <c r="AL24" s="48"/>
      <c r="AM24" s="48"/>
      <c r="AN24" s="48"/>
      <c r="AO24" s="48"/>
      <c r="AP24" s="48"/>
      <c r="AQ24" s="48"/>
      <c r="AR24" s="48"/>
      <c r="AS24" s="48"/>
      <c r="AT24" s="48"/>
      <c r="AU24" s="6"/>
    </row>
    <row r="25" spans="1:54" ht="15" customHeight="1" x14ac:dyDescent="0.2">
      <c r="A25" s="112">
        <v>1335</v>
      </c>
      <c r="B25" s="113">
        <f>ROUND((IF($B$5=data!$A$6,B72,B92))*$A$23*(1-$L$16),0)</f>
        <v>892</v>
      </c>
      <c r="C25" s="113">
        <f>ROUND((IF($B$5=data!$A$6,C72,C92))*$A$23*(1-$L$16),0)</f>
        <v>904</v>
      </c>
      <c r="D25" s="113">
        <f>ROUND((IF($B$5=data!$A$6,D72,D92))*$A$23*(1-$L$16),0)</f>
        <v>913</v>
      </c>
      <c r="E25" s="113">
        <f>ROUND((IF($B$5=data!$A$6,E72,E92))*$A$23*(1-$L$16),0)</f>
        <v>939</v>
      </c>
      <c r="F25" s="113">
        <f>ROUND((IF($B$5=data!$A$6,F72,F92))*$A$23*(1-$L$16),0)</f>
        <v>949</v>
      </c>
      <c r="G25" s="113">
        <f>ROUND((IF($B$5=data!$A$6,G72,G92))*$A$23*(1-$L$16),0)</f>
        <v>963</v>
      </c>
      <c r="H25" s="113">
        <f>ROUND((IF($B$5=data!$A$6,H72,H92))*$A$23*(1-$L$16),0)</f>
        <v>974</v>
      </c>
      <c r="I25" s="113">
        <f>ROUND((IF($B$5=data!$A$6,I72,I92))*$A$23*(1-$L$16),0)</f>
        <v>996</v>
      </c>
      <c r="J25" s="113">
        <f>ROUND((IF($B$5=data!$A$6,J72,J92))*$A$23*(1-$L$16),0)</f>
        <v>1010</v>
      </c>
      <c r="K25" s="113">
        <f>ROUND((IF($B$5=data!$A$6,K72,K92))*$A$23*(1-$L$16),0)</f>
        <v>1015</v>
      </c>
      <c r="L25" s="113">
        <f>ROUND((IF($B$5=data!$A$6,L72,L92))*$A$23*(1-$L$16),0)</f>
        <v>1032</v>
      </c>
      <c r="M25" s="113">
        <f>ROUND((IF($B$5=data!$A$6,M72,M92))*$A$23*(1-$L$16),0)</f>
        <v>1052</v>
      </c>
      <c r="N25" s="113">
        <f>ROUND((IF($B$5=data!$A$6,N72,N92))*$A$23*(1-$L$16),0)</f>
        <v>1067</v>
      </c>
      <c r="O25" s="113">
        <f>ROUND((IF($B$5=data!$A$6,O72,O92))*$A$23*(1-$L$16),0)</f>
        <v>1074</v>
      </c>
      <c r="P25" s="113">
        <f>ROUND((IF($B$5=data!$A$6,P72,P92))*$A$23*(1-$L$16),0)</f>
        <v>1087</v>
      </c>
      <c r="Q25" s="113">
        <f>ROUND((IF($B$5=data!$A$6,Q72,Q92))*$A$23*(1-$L$16),0)</f>
        <v>1100</v>
      </c>
      <c r="R25" s="113">
        <f>ROUND((IF($B$5=data!$A$6,R72,R92))*$A$23*(1-$L$16),0)</f>
        <v>1124</v>
      </c>
      <c r="S25" s="113">
        <f>ROUND((IF($B$5=data!$A$6,S72,S92))*$A$23*(1-$L$16),0)</f>
        <v>1250</v>
      </c>
      <c r="T25" s="113">
        <f>ROUND((IF($B$5=data!$A$6,T72,T92))*$A$23*(1-$L$16),0)</f>
        <v>1263</v>
      </c>
      <c r="U25" s="302">
        <f>ROUND((IF($B$5=data!$A$6,U72,U92))*$A$23*(1-$L$16),0)</f>
        <v>0</v>
      </c>
      <c r="V25" s="302">
        <f>ROUND((IF($B$5=data!$A$6,V72,V92))*$A$23*(1-$L$16),0)</f>
        <v>0</v>
      </c>
      <c r="W25" s="302">
        <f>ROUND((IF($B$5=data!$A$6,W72,W92))*$A$23*(1-$L$16),0)</f>
        <v>0</v>
      </c>
      <c r="X25" s="302">
        <f>ROUND((IF($B$5=data!$A$6,X72,X92))*$A$23*(1-$L$16),0)</f>
        <v>0</v>
      </c>
      <c r="Y25" s="302">
        <f>ROUND((IF($B$5=data!$A$6,Y72,Y92))*$A$23*(1-$L$16),0)</f>
        <v>0</v>
      </c>
      <c r="Z25" s="302">
        <f>ROUND((IF($B$5=data!$A$6,Z72,Z92))*$A$23*(1-$L$16),0)</f>
        <v>0</v>
      </c>
      <c r="AA25" s="48"/>
      <c r="AB25" s="48"/>
      <c r="AC25" s="61"/>
      <c r="AD25" s="48"/>
      <c r="AE25" s="48"/>
      <c r="AF25" s="48"/>
      <c r="AG25" s="48"/>
      <c r="AH25" s="48"/>
      <c r="AI25" s="48"/>
      <c r="AJ25" s="48"/>
      <c r="AK25" s="48"/>
      <c r="AL25" s="48"/>
      <c r="AM25" s="48"/>
      <c r="AN25" s="48"/>
      <c r="AO25" s="48"/>
      <c r="AP25" s="48"/>
      <c r="AQ25" s="48"/>
      <c r="AR25" s="48"/>
      <c r="AS25" s="48"/>
      <c r="AT25" s="48"/>
      <c r="AU25" s="6"/>
    </row>
    <row r="26" spans="1:54" ht="15" customHeight="1" x14ac:dyDescent="0.2">
      <c r="A26" s="112">
        <v>1460</v>
      </c>
      <c r="B26" s="113">
        <f>ROUND((IF($B$5=data!$A$6,B73,B93))*$A$23*(1-$L$16),0)</f>
        <v>928</v>
      </c>
      <c r="C26" s="113">
        <f>ROUND((IF($B$5=data!$A$6,C73,C93))*$A$23*(1-$L$16),0)</f>
        <v>939</v>
      </c>
      <c r="D26" s="113">
        <f>ROUND((IF($B$5=data!$A$6,D73,D93))*$A$23*(1-$L$16),0)</f>
        <v>952</v>
      </c>
      <c r="E26" s="113">
        <f>ROUND((IF($B$5=data!$A$6,E73,E93))*$A$23*(1-$L$16),0)</f>
        <v>975</v>
      </c>
      <c r="F26" s="113">
        <f>ROUND((IF($B$5=data!$A$6,F73,F93))*$A$23*(1-$L$16),0)</f>
        <v>988</v>
      </c>
      <c r="G26" s="113">
        <f>ROUND((IF($B$5=data!$A$6,G73,G93))*$A$23*(1-$L$16),0)</f>
        <v>998</v>
      </c>
      <c r="H26" s="113">
        <f>ROUND((IF($B$5=data!$A$6,H73,H93))*$A$23*(1-$L$16),0)</f>
        <v>1012</v>
      </c>
      <c r="I26" s="113">
        <f>ROUND((IF($B$5=data!$A$6,I73,I93))*$A$23*(1-$L$16),0)</f>
        <v>1035</v>
      </c>
      <c r="J26" s="113">
        <f>ROUND((IF($B$5=data!$A$6,J73,J93))*$A$23*(1-$L$16),0)</f>
        <v>1047</v>
      </c>
      <c r="K26" s="113">
        <f>ROUND((IF($B$5=data!$A$6,K73,K93))*$A$23*(1-$L$16),0)</f>
        <v>1065</v>
      </c>
      <c r="L26" s="113">
        <f>ROUND((IF($B$5=data!$A$6,L73,L93))*$A$23*(1-$L$16),0)</f>
        <v>1073</v>
      </c>
      <c r="M26" s="113">
        <f>ROUND((IF($B$5=data!$A$6,M73,M93))*$A$23*(1-$L$16),0)</f>
        <v>1096</v>
      </c>
      <c r="N26" s="113">
        <f>ROUND((IF($B$5=data!$A$6,N73,N93))*$A$23*(1-$L$16),0)</f>
        <v>1111</v>
      </c>
      <c r="O26" s="113">
        <f>ROUND((IF($B$5=data!$A$6,O73,O93))*$A$23*(1-$L$16),0)</f>
        <v>1121</v>
      </c>
      <c r="P26" s="113">
        <f>ROUND((IF($B$5=data!$A$6,P73,P93))*$A$23*(1-$L$16),0)</f>
        <v>1133</v>
      </c>
      <c r="Q26" s="113">
        <f>ROUND((IF($B$5=data!$A$6,Q73,Q93))*$A$23*(1-$L$16),0)</f>
        <v>1148</v>
      </c>
      <c r="R26" s="113">
        <f>ROUND((IF($B$5=data!$A$6,R73,R93))*$A$23*(1-$L$16),0)</f>
        <v>1172</v>
      </c>
      <c r="S26" s="113">
        <f>ROUND((IF($B$5=data!$A$6,S73,S93))*$A$23*(1-$L$16),0)</f>
        <v>1301</v>
      </c>
      <c r="T26" s="113">
        <f>ROUND((IF($B$5=data!$A$6,T73,T93))*$A$23*(1-$L$16),0)</f>
        <v>1312</v>
      </c>
      <c r="U26" s="302">
        <f>ROUND((IF($B$5=data!$A$6,U73,U93))*$A$23*(1-$L$16),0)</f>
        <v>0</v>
      </c>
      <c r="V26" s="302">
        <f>ROUND((IF($B$5=data!$A$6,V73,V93))*$A$23*(1-$L$16),0)</f>
        <v>0</v>
      </c>
      <c r="W26" s="302">
        <f>ROUND((IF($B$5=data!$A$6,W73,W93))*$A$23*(1-$L$16),0)</f>
        <v>0</v>
      </c>
      <c r="X26" s="302">
        <f>ROUND((IF($B$5=data!$A$6,X73,X93))*$A$23*(1-$L$16),0)</f>
        <v>0</v>
      </c>
      <c r="Y26" s="302">
        <f>ROUND((IF($B$5=data!$A$6,Y73,Y93))*$A$23*(1-$L$16),0)</f>
        <v>0</v>
      </c>
      <c r="Z26" s="302">
        <f>ROUND((IF($B$5=data!$A$6,Z73,Z93))*$A$23*(1-$L$16),0)</f>
        <v>0</v>
      </c>
      <c r="AA26" s="48"/>
      <c r="AB26" s="48"/>
      <c r="AC26" s="61"/>
      <c r="AD26" s="48"/>
      <c r="AE26" s="48"/>
      <c r="AF26" s="48"/>
      <c r="AG26" s="48"/>
      <c r="AH26" s="48"/>
      <c r="AI26" s="48"/>
      <c r="AJ26" s="48"/>
      <c r="AK26" s="48"/>
      <c r="AL26" s="48"/>
      <c r="AM26" s="48"/>
      <c r="AN26" s="48"/>
      <c r="AO26" s="48"/>
      <c r="AP26" s="48"/>
      <c r="AQ26" s="48"/>
      <c r="AR26" s="48"/>
      <c r="AS26" s="48"/>
      <c r="AT26" s="48"/>
      <c r="AU26" s="6"/>
    </row>
    <row r="27" spans="1:54" ht="15" customHeight="1" x14ac:dyDescent="0.2">
      <c r="A27" s="112">
        <v>1585</v>
      </c>
      <c r="B27" s="113">
        <f>ROUND((IF($B$5=data!$A$6,B74,B94))*$A$23*(1-$L$16),0)</f>
        <v>942</v>
      </c>
      <c r="C27" s="113">
        <f>ROUND((IF($B$5=data!$A$6,C74,C94))*$A$23*(1-$L$16),0)</f>
        <v>958</v>
      </c>
      <c r="D27" s="113">
        <f>ROUND((IF($B$5=data!$A$6,D74,D94))*$A$23*(1-$L$16),0)</f>
        <v>971</v>
      </c>
      <c r="E27" s="113">
        <f>ROUND((IF($B$5=data!$A$6,E74,E94))*$A$23*(1-$L$16),0)</f>
        <v>994</v>
      </c>
      <c r="F27" s="113">
        <f>ROUND((IF($B$5=data!$A$6,F74,F94))*$A$23*(1-$L$16),0)</f>
        <v>1009</v>
      </c>
      <c r="G27" s="113">
        <f>ROUND((IF($B$5=data!$A$6,G74,G94))*$A$23*(1-$L$16),0)</f>
        <v>1016</v>
      </c>
      <c r="H27" s="113">
        <f>ROUND((IF($B$5=data!$A$6,H74,H94))*$A$23*(1-$L$16),0)</f>
        <v>1033</v>
      </c>
      <c r="I27" s="113">
        <f>ROUND((IF($B$5=data!$A$6,I74,I94))*$A$23*(1-$L$16),0)</f>
        <v>1053</v>
      </c>
      <c r="J27" s="113">
        <f>ROUND((IF($B$5=data!$A$6,J74,J94))*$A$23*(1-$L$16),0)</f>
        <v>1069</v>
      </c>
      <c r="K27" s="113">
        <f>ROUND((IF($B$5=data!$A$6,K74,K94))*$A$23*(1-$L$16),0)</f>
        <v>1082</v>
      </c>
      <c r="L27" s="113">
        <f>ROUND((IF($B$5=data!$A$6,L74,L94))*$A$23*(1-$L$16),0)</f>
        <v>1096</v>
      </c>
      <c r="M27" s="113">
        <f>ROUND((IF($B$5=data!$A$6,M74,M94))*$A$23*(1-$L$16),0)</f>
        <v>1115</v>
      </c>
      <c r="N27" s="113">
        <f>ROUND((IF($B$5=data!$A$6,N74,N94))*$A$23*(1-$L$16),0)</f>
        <v>1133</v>
      </c>
      <c r="O27" s="113">
        <f>ROUND((IF($B$5=data!$A$6,O74,O94))*$A$23*(1-$L$16),0)</f>
        <v>1145</v>
      </c>
      <c r="P27" s="113">
        <f>ROUND((IF($B$5=data!$A$6,P74,P94))*$A$23*(1-$L$16),0)</f>
        <v>1154</v>
      </c>
      <c r="Q27" s="113">
        <f>ROUND((IF($B$5=data!$A$6,Q74,Q94))*$A$23*(1-$L$16),0)</f>
        <v>1170</v>
      </c>
      <c r="R27" s="113">
        <f>ROUND((IF($B$5=data!$A$6,R74,R94))*$A$23*(1-$L$16),0)</f>
        <v>1192</v>
      </c>
      <c r="S27" s="113">
        <f>ROUND((IF($B$5=data!$A$6,S74,S94))*$A$23*(1-$L$16),0)</f>
        <v>1324</v>
      </c>
      <c r="T27" s="113">
        <f>ROUND((IF($B$5=data!$A$6,T74,T94))*$A$23*(1-$L$16),0)</f>
        <v>1339</v>
      </c>
      <c r="U27" s="302">
        <f>ROUND((IF($B$5=data!$A$6,U74,U94))*$A$23*(1-$L$16),0)</f>
        <v>0</v>
      </c>
      <c r="V27" s="302">
        <f>ROUND((IF($B$5=data!$A$6,V74,V94))*$A$23*(1-$L$16),0)</f>
        <v>0</v>
      </c>
      <c r="W27" s="302">
        <f>ROUND((IF($B$5=data!$A$6,W74,W94))*$A$23*(1-$L$16),0)</f>
        <v>0</v>
      </c>
      <c r="X27" s="302">
        <f>ROUND((IF($B$5=data!$A$6,X74,X94))*$A$23*(1-$L$16),0)</f>
        <v>0</v>
      </c>
      <c r="Y27" s="302">
        <f>ROUND((IF($B$5=data!$A$6,Y74,Y94))*$A$23*(1-$L$16),0)</f>
        <v>0</v>
      </c>
      <c r="Z27" s="302">
        <f>ROUND((IF($B$5=data!$A$6,Z74,Z94))*$A$23*(1-$L$16),0)</f>
        <v>0</v>
      </c>
    </row>
    <row r="28" spans="1:54" ht="15" customHeight="1" thickBot="1" x14ac:dyDescent="0.25">
      <c r="A28" s="112">
        <v>1710</v>
      </c>
      <c r="B28" s="113">
        <f>ROUND((IF($B$5=data!$A$6,B75,B95))*$A$23*(1-$L$16),0)</f>
        <v>965</v>
      </c>
      <c r="C28" s="113">
        <f>ROUND((IF($B$5=data!$A$6,C75,C95))*$A$23*(1-$L$16),0)</f>
        <v>974</v>
      </c>
      <c r="D28" s="113">
        <f>ROUND((IF($B$5=data!$A$6,D75,D95))*$A$23*(1-$L$16),0)</f>
        <v>988</v>
      </c>
      <c r="E28" s="113">
        <f>ROUND((IF($B$5=data!$A$6,E75,E95))*$A$23*(1-$L$16),0)</f>
        <v>1012</v>
      </c>
      <c r="F28" s="113">
        <f>ROUND((IF($B$5=data!$A$6,F75,F95))*$A$23*(1-$L$16),0)</f>
        <v>1027</v>
      </c>
      <c r="G28" s="113">
        <f>ROUND((IF($B$5=data!$A$6,G75,G95))*$A$23*(1-$L$16),0)</f>
        <v>1038</v>
      </c>
      <c r="H28" s="113">
        <f>ROUND((IF($B$5=data!$A$6,H75,H95))*$A$23*(1-$L$16),0)</f>
        <v>1049</v>
      </c>
      <c r="I28" s="113">
        <f>ROUND((IF($B$5=data!$A$6,I75,I95))*$A$23*(1-$L$16),0)</f>
        <v>1076</v>
      </c>
      <c r="J28" s="113">
        <f>ROUND((IF($B$5=data!$A$6,J75,J95))*$A$23*(1-$L$16),0)</f>
        <v>1088</v>
      </c>
      <c r="K28" s="113">
        <f>ROUND((IF($B$5=data!$A$6,K75,K95))*$A$23*(1-$L$16),0)</f>
        <v>1104</v>
      </c>
      <c r="L28" s="113">
        <f>ROUND((IF($B$5=data!$A$6,L75,L95))*$A$23*(1-$L$16),0)</f>
        <v>1114</v>
      </c>
      <c r="M28" s="113">
        <f>ROUND((IF($B$5=data!$A$6,M75,M95))*$A$23*(1-$L$16),0)</f>
        <v>1142</v>
      </c>
      <c r="N28" s="439">
        <f>ROUND((IF($B$5=data!$A$6,N75,N95))*$A$23*(1-$L$16),0)</f>
        <v>1152</v>
      </c>
      <c r="O28" s="439">
        <f>ROUND((IF($B$5=data!$A$6,O75,O95))*$A$23*(1-$L$16),0)</f>
        <v>1169</v>
      </c>
      <c r="P28" s="439">
        <f>ROUND((IF($B$5=data!$A$6,P75,P95))*$A$23*(1-$L$16),0)</f>
        <v>1178</v>
      </c>
      <c r="Q28" s="439">
        <f>ROUND((IF($B$5=data!$A$6,Q75,Q95))*$A$23*(1-$L$16),0)</f>
        <v>1191</v>
      </c>
      <c r="R28" s="439">
        <f>ROUND((IF($B$5=data!$A$6,R75,R95))*$A$23*(1-$L$16),0)</f>
        <v>1216</v>
      </c>
      <c r="S28" s="439">
        <f>ROUND((IF($B$5=data!$A$6,S75,S95))*$A$23*(1-$L$16),0)</f>
        <v>1348</v>
      </c>
      <c r="T28" s="439">
        <f>ROUND((IF($B$5=data!$A$6,T75,T95))*$A$23*(1-$L$16),0)</f>
        <v>1362</v>
      </c>
      <c r="U28" s="302">
        <f>ROUND((IF($B$5=data!$A$6,U75,U95))*$A$23*(1-$L$16),0)</f>
        <v>0</v>
      </c>
      <c r="V28" s="302">
        <f>ROUND((IF($B$5=data!$A$6,V75,V95))*$A$23*(1-$L$16),0)</f>
        <v>0</v>
      </c>
      <c r="W28" s="302">
        <f>ROUND((IF($B$5=data!$A$6,W75,W95))*$A$23*(1-$L$16),0)</f>
        <v>0</v>
      </c>
      <c r="X28" s="302">
        <f>ROUND((IF($B$5=data!$A$6,X75,X95))*$A$23*(1-$L$16),0)</f>
        <v>0</v>
      </c>
      <c r="Y28" s="302">
        <f>ROUND((IF($B$5=data!$A$6,Y75,Y95))*$A$23*(1-$L$16),0)</f>
        <v>0</v>
      </c>
      <c r="Z28" s="302">
        <f>ROUND((IF($B$5=data!$A$6,Z75,Z95))*$A$23*(1-$L$16),0)</f>
        <v>0</v>
      </c>
    </row>
    <row r="29" spans="1:54" s="27" customFormat="1" ht="15" customHeight="1" x14ac:dyDescent="0.2">
      <c r="A29" s="112">
        <v>1835</v>
      </c>
      <c r="B29" s="113">
        <f>ROUND((IF($B$5=data!$A$6,B76,B96))*$A$23*(1-$L$16),0)</f>
        <v>976</v>
      </c>
      <c r="C29" s="113">
        <f>ROUND((IF($B$5=data!$A$6,C76,C96))*$A$23*(1-$L$16),0)</f>
        <v>993</v>
      </c>
      <c r="D29" s="113">
        <f>ROUND((IF($B$5=data!$A$6,D76,D96))*$A$23*(1-$L$16),0)</f>
        <v>1008</v>
      </c>
      <c r="E29" s="113">
        <f>ROUND((IF($B$5=data!$A$6,E76,E96))*$A$23*(1-$L$16),0)</f>
        <v>1033</v>
      </c>
      <c r="F29" s="113">
        <f>ROUND((IF($B$5=data!$A$6,F76,F96))*$A$23*(1-$L$16),0)</f>
        <v>1045</v>
      </c>
      <c r="G29" s="113">
        <f>ROUND((IF($B$5=data!$A$6,G76,G96))*$A$23*(1-$L$16),0)</f>
        <v>1063</v>
      </c>
      <c r="H29" s="113">
        <f>ROUND((IF($B$5=data!$A$6,H76,H96))*$A$23*(1-$L$16),0)</f>
        <v>1071</v>
      </c>
      <c r="I29" s="536">
        <f>ROUND((IF($B$5=data!$A$6,I76,I96))*$A$23*(1-$L$16),0)</f>
        <v>1096</v>
      </c>
      <c r="J29" s="533">
        <f>ROUND((IF($B$5=data!$A$6,J76,J96))*$A$23*(1-$L$16),0)</f>
        <v>1111</v>
      </c>
      <c r="K29" s="441">
        <f>ROUND((IF($B$5=data!$A$6,K76,K96))*$A$23*(1-$L$16),0)</f>
        <v>1124</v>
      </c>
      <c r="L29" s="441">
        <f>ROUND((IF($B$5=data!$A$6,L76,L96))*$A$23*(1-$L$16),0)</f>
        <v>1135</v>
      </c>
      <c r="M29" s="441">
        <f>ROUND((IF($B$5=data!$A$6,M76,M96))*$A$23*(1-$L$16),0)</f>
        <v>1168</v>
      </c>
      <c r="N29" s="441">
        <f>ROUND((IF($B$5=data!$A$6,N76,N96))*$A$23*(1-$L$16),0)</f>
        <v>1175</v>
      </c>
      <c r="O29" s="441">
        <f>ROUND((IF($B$5=data!$A$6,O76,O96))*$A$23*(1-$L$16),0)</f>
        <v>1190</v>
      </c>
      <c r="P29" s="441">
        <f>ROUND((IF($B$5=data!$A$6,P76,P96))*$A$23*(1-$L$16),0)</f>
        <v>1206</v>
      </c>
      <c r="Q29" s="441">
        <f>ROUND((IF($B$5=data!$A$6,Q76,Q96))*$A$23*(1-$L$16),0)</f>
        <v>1216</v>
      </c>
      <c r="R29" s="441">
        <f>ROUND((IF($B$5=data!$A$6,R76,R96))*$A$23*(1-$L$16),0)</f>
        <v>1243</v>
      </c>
      <c r="S29" s="441">
        <f>ROUND((IF($B$5=data!$A$6,S76,S96))*$A$23*(1-$L$16),0)</f>
        <v>1372</v>
      </c>
      <c r="T29" s="442">
        <f>ROUND((IF($B$5=data!$A$6,T76,T96))*$A$23*(1-$L$16),0)</f>
        <v>1386</v>
      </c>
      <c r="U29" s="438">
        <f>ROUND((IF($B$5=data!$A$6,U76,U96))*$A$23*(1-$L$16),0)</f>
        <v>0</v>
      </c>
      <c r="V29" s="302">
        <f>ROUND((IF($B$5=data!$A$6,V76,V96))*$A$23*(1-$L$16),0)</f>
        <v>0</v>
      </c>
      <c r="W29" s="302">
        <f>ROUND((IF($B$5=data!$A$6,W76,W96))*$A$23*(1-$L$16),0)</f>
        <v>0</v>
      </c>
      <c r="X29" s="302">
        <f>ROUND((IF($B$5=data!$A$6,X76,X96))*$A$23*(1-$L$16),0)</f>
        <v>0</v>
      </c>
      <c r="Y29" s="302">
        <f>ROUND((IF($B$5=data!$A$6,Y76,Y96))*$A$23*(1-$L$16),0)</f>
        <v>0</v>
      </c>
      <c r="Z29" s="302">
        <f>ROUND((IF($B$5=data!$A$6,Z76,Z96))*$A$23*(1-$L$16),0)</f>
        <v>0</v>
      </c>
      <c r="AC29" s="59"/>
    </row>
    <row r="30" spans="1:54" s="28" customFormat="1" ht="15" customHeight="1" x14ac:dyDescent="0.2">
      <c r="A30" s="112">
        <v>1960</v>
      </c>
      <c r="B30" s="113">
        <f>ROUND((IF($B$5=data!$A$6,B77,B97))*$A$23*(1-$L$16),0)</f>
        <v>1012</v>
      </c>
      <c r="C30" s="113">
        <f>ROUND((IF($B$5=data!$A$6,C77,C97))*$A$23*(1-$L$16),0)</f>
        <v>1029</v>
      </c>
      <c r="D30" s="113">
        <f>ROUND((IF($B$5=data!$A$6,D77,D97))*$A$23*(1-$L$16),0)</f>
        <v>1045</v>
      </c>
      <c r="E30" s="113">
        <f>ROUND((IF($B$5=data!$A$6,E77,E97))*$A$23*(1-$L$16),0)</f>
        <v>1069</v>
      </c>
      <c r="F30" s="113">
        <f>ROUND((IF($B$5=data!$A$6,F77,F97))*$A$23*(1-$L$16),0)</f>
        <v>1085</v>
      </c>
      <c r="G30" s="113">
        <f>ROUND((IF($B$5=data!$A$6,G77,G97))*$A$23*(1-$L$16),0)</f>
        <v>1096</v>
      </c>
      <c r="H30" s="113">
        <f>ROUND((IF($B$5=data!$A$6,H77,H97))*$A$23*(1-$L$16),0)</f>
        <v>1111</v>
      </c>
      <c r="I30" s="536">
        <f>ROUND((IF($B$5=data!$A$6,I77,I97))*$A$23*(1-$L$16),0)</f>
        <v>1137</v>
      </c>
      <c r="J30" s="534">
        <f>ROUND((IF($B$5=data!$A$6,J77,J97))*$A$23*(1-$L$16),0)</f>
        <v>1151</v>
      </c>
      <c r="K30" s="443">
        <f>ROUND((IF($B$5=data!$A$6,K77,K97))*$A$23*(1-$L$16),0)</f>
        <v>1169</v>
      </c>
      <c r="L30" s="443">
        <f>ROUND((IF($B$5=data!$A$6,L77,L97))*$A$23*(1-$L$16),0)</f>
        <v>1178</v>
      </c>
      <c r="M30" s="443">
        <f>ROUND((IF($B$5=data!$A$6,M77,M97))*$A$23*(1-$L$16),0)</f>
        <v>1208</v>
      </c>
      <c r="N30" s="443">
        <f>ROUND((IF($B$5=data!$A$6,N77,N97))*$A$23*(1-$L$16),0)</f>
        <v>1221</v>
      </c>
      <c r="O30" s="443">
        <f>ROUND((IF($B$5=data!$A$6,O77,O97))*$A$23*(1-$L$16),0)</f>
        <v>1232</v>
      </c>
      <c r="P30" s="443">
        <f>ROUND((IF($B$5=data!$A$6,P77,P97))*$A$23*(1-$L$16),0)</f>
        <v>1249</v>
      </c>
      <c r="Q30" s="443">
        <f>ROUND((IF($B$5=data!$A$6,Q77,Q97))*$A$23*(1-$L$16),0)</f>
        <v>1262</v>
      </c>
      <c r="R30" s="443">
        <f>ROUND((IF($B$5=data!$A$6,R77,R97))*$A$23*(1-$L$16),0)</f>
        <v>1289</v>
      </c>
      <c r="S30" s="443">
        <f>ROUND((IF($B$5=data!$A$6,S77,S97))*$A$23*(1-$L$16),0)</f>
        <v>1423</v>
      </c>
      <c r="T30" s="444">
        <f>ROUND((IF($B$5=data!$A$6,T77,T97))*$A$23*(1-$L$16),0)</f>
        <v>1442</v>
      </c>
      <c r="U30" s="438">
        <f>ROUND((IF($B$5=data!$A$6,U77,U97))*$A$23*(1-$L$16),0)</f>
        <v>0</v>
      </c>
      <c r="V30" s="302">
        <f>ROUND((IF($B$5=data!$A$6,V77,V97))*$A$23*(1-$L$16),0)</f>
        <v>0</v>
      </c>
      <c r="W30" s="302">
        <f>ROUND((IF($B$5=data!$A$6,W77,W97))*$A$23*(1-$L$16),0)</f>
        <v>0</v>
      </c>
      <c r="X30" s="302">
        <f>ROUND((IF($B$5=data!$A$6,X77,X97))*$A$23*(1-$L$16),0)</f>
        <v>0</v>
      </c>
      <c r="Y30" s="302">
        <f>ROUND((IF($B$5=data!$A$6,Y77,Y97))*$A$23*(1-$L$16),0)</f>
        <v>0</v>
      </c>
      <c r="Z30" s="302">
        <f>ROUND((IF($B$5=data!$A$6,Z77,Z97))*$A$23*(1-$L$16),0)</f>
        <v>0</v>
      </c>
      <c r="AC30" s="62"/>
    </row>
    <row r="31" spans="1:54" s="28" customFormat="1" ht="15" customHeight="1" x14ac:dyDescent="0.2">
      <c r="A31" s="112">
        <v>2085</v>
      </c>
      <c r="B31" s="113">
        <f>ROUND((IF($B$5=data!$A$6,B78,B98))*$A$23*(1-$L$16),0)</f>
        <v>1033</v>
      </c>
      <c r="C31" s="113">
        <f>ROUND((IF($B$5=data!$A$6,C78,C98))*$A$23*(1-$L$16),0)</f>
        <v>1045</v>
      </c>
      <c r="D31" s="113">
        <f>ROUND((IF($B$5=data!$A$6,D78,D98))*$A$23*(1-$L$16),0)</f>
        <v>1064</v>
      </c>
      <c r="E31" s="113">
        <f>ROUND((IF($B$5=data!$A$6,E78,E98))*$A$23*(1-$L$16),0)</f>
        <v>1087</v>
      </c>
      <c r="F31" s="113">
        <f>ROUND((IF($B$5=data!$A$6,F78,F98))*$A$23*(1-$L$16),0)</f>
        <v>1104</v>
      </c>
      <c r="G31" s="113">
        <f>ROUND((IF($B$5=data!$A$6,G78,G98))*$A$23*(1-$L$16),0)</f>
        <v>1114</v>
      </c>
      <c r="H31" s="113">
        <f>ROUND((IF($B$5=data!$A$6,H78,H98))*$A$23*(1-$L$16),0)</f>
        <v>1132</v>
      </c>
      <c r="I31" s="536">
        <f>ROUND((IF($B$5=data!$A$6,I78,I98))*$A$23*(1-$L$16),0)</f>
        <v>1155</v>
      </c>
      <c r="J31" s="534">
        <f>ROUND((IF($B$5=data!$A$6,J78,J98))*$A$23*(1-$L$16),0)</f>
        <v>1172</v>
      </c>
      <c r="K31" s="443">
        <f>ROUND((IF($B$5=data!$A$6,K78,K98))*$A$23*(1-$L$16),0)</f>
        <v>1187</v>
      </c>
      <c r="L31" s="443">
        <f>ROUND((IF($B$5=data!$A$6,L78,L98))*$A$23*(1-$L$16),0)</f>
        <v>1202</v>
      </c>
      <c r="M31" s="443">
        <f>ROUND((IF($B$5=data!$A$6,M78,M98))*$A$23*(1-$L$16),0)</f>
        <v>1228</v>
      </c>
      <c r="N31" s="443">
        <f>ROUND((IF($B$5=data!$A$6,N78,N98))*$A$23*(1-$L$16),0)</f>
        <v>1244</v>
      </c>
      <c r="O31" s="443">
        <f>ROUND((IF($B$5=data!$A$6,O78,O98))*$A$23*(1-$L$16),0)</f>
        <v>1260</v>
      </c>
      <c r="P31" s="443">
        <f>ROUND((IF($B$5=data!$A$6,P78,P98))*$A$23*(1-$L$16),0)</f>
        <v>1272</v>
      </c>
      <c r="Q31" s="443">
        <f>ROUND((IF($B$5=data!$A$6,Q78,Q98))*$A$23*(1-$L$16),0)</f>
        <v>1285</v>
      </c>
      <c r="R31" s="443">
        <f>ROUND((IF($B$5=data!$A$6,R78,R98))*$A$23*(1-$L$16),0)</f>
        <v>1313</v>
      </c>
      <c r="S31" s="443">
        <f>ROUND((IF($B$5=data!$A$6,S78,S98))*$A$23*(1-$L$16),0)</f>
        <v>1450</v>
      </c>
      <c r="T31" s="444">
        <f>ROUND((IF($B$5=data!$A$6,T78,T98))*$A$23*(1-$L$16),0)</f>
        <v>1474</v>
      </c>
      <c r="U31" s="438">
        <f>ROUND((IF($B$5=data!$A$6,U78,U98))*$A$23*(1-$L$16),0)</f>
        <v>0</v>
      </c>
      <c r="V31" s="302">
        <f>ROUND((IF($B$5=data!$A$6,V78,V98))*$A$23*(1-$L$16),0)</f>
        <v>0</v>
      </c>
      <c r="W31" s="302">
        <f>ROUND((IF($B$5=data!$A$6,W78,W98))*$A$23*(1-$L$16),0)</f>
        <v>0</v>
      </c>
      <c r="X31" s="302">
        <f>ROUND((IF($B$5=data!$A$6,X78,X98))*$A$23*(1-$L$16),0)</f>
        <v>0</v>
      </c>
      <c r="Y31" s="302">
        <f>ROUND((IF($B$5=data!$A$6,Y78,Y98))*$A$23*(1-$L$16),0)</f>
        <v>0</v>
      </c>
      <c r="Z31" s="302">
        <f>ROUND((IF($B$5=data!$A$6,Z78,Z98))*$A$23*(1-$L$16),0)</f>
        <v>0</v>
      </c>
      <c r="AC31" s="62"/>
    </row>
    <row r="32" spans="1:54" s="28" customFormat="1" ht="15" customHeight="1" thickBot="1" x14ac:dyDescent="0.25">
      <c r="A32" s="112">
        <v>2210</v>
      </c>
      <c r="B32" s="113">
        <f>ROUND((IF($B$5=data!$A$6,B79,B99))*$A$23*(1-$L$16),0)</f>
        <v>1048</v>
      </c>
      <c r="C32" s="113">
        <f>ROUND((IF($B$5=data!$A$6,C79,C99))*$A$23*(1-$L$16),0)</f>
        <v>1066</v>
      </c>
      <c r="D32" s="113">
        <f>ROUND((IF($B$5=data!$A$6,D79,D99))*$A$23*(1-$L$16),0)</f>
        <v>1076</v>
      </c>
      <c r="E32" s="113">
        <f>ROUND((IF($B$5=data!$A$6,E79,E99))*$A$23*(1-$L$16),0)</f>
        <v>1107</v>
      </c>
      <c r="F32" s="113">
        <f>ROUND((IF($B$5=data!$A$6,F79,F99))*$A$23*(1-$L$16),0)</f>
        <v>1117</v>
      </c>
      <c r="G32" s="113">
        <f>ROUND((IF($B$5=data!$A$6,G79,G99))*$A$23*(1-$L$16),0)</f>
        <v>1135</v>
      </c>
      <c r="H32" s="113">
        <f>ROUND((IF($B$5=data!$A$6,H79,H99))*$A$23*(1-$L$16),0)</f>
        <v>1150</v>
      </c>
      <c r="I32" s="536">
        <f>ROUND((IF($B$5=data!$A$6,I79,I99))*$A$23*(1-$L$16),0)</f>
        <v>1175</v>
      </c>
      <c r="J32" s="535">
        <f>ROUND((IF($B$5=data!$A$6,J79,J99))*$A$23*(1-$L$16),0)</f>
        <v>1191</v>
      </c>
      <c r="K32" s="445">
        <f>ROUND((IF($B$5=data!$A$6,K79,K99))*$A$23*(1-$L$16),0)</f>
        <v>1208</v>
      </c>
      <c r="L32" s="445">
        <f>ROUND((IF($B$5=data!$A$6,L79,L99))*$A$23*(1-$L$16),0)</f>
        <v>1223</v>
      </c>
      <c r="M32" s="445">
        <f>ROUND((IF($B$5=data!$A$6,M79,M99))*$A$23*(1-$L$16),0)</f>
        <v>1250</v>
      </c>
      <c r="N32" s="445">
        <f>ROUND((IF($B$5=data!$A$6,N79,N99))*$A$23*(1-$L$16),0)</f>
        <v>1267</v>
      </c>
      <c r="O32" s="445">
        <f>ROUND((IF($B$5=data!$A$6,O79,O99))*$A$23*(1-$L$16),0)</f>
        <v>1280</v>
      </c>
      <c r="P32" s="445">
        <f>ROUND((IF($B$5=data!$A$6,P79,P99))*$A$23*(1-$L$16),0)</f>
        <v>1295</v>
      </c>
      <c r="Q32" s="445">
        <f>ROUND((IF($B$5=data!$A$6,Q79,Q99))*$A$23*(1-$L$16),0)</f>
        <v>1307</v>
      </c>
      <c r="R32" s="445">
        <f>ROUND((IF($B$5=data!$A$6,R79,R99))*$A$23*(1-$L$16),0)</f>
        <v>1339</v>
      </c>
      <c r="S32" s="445">
        <f>ROUND((IF($B$5=data!$A$6,S79,S99))*$A$23*(1-$L$16),0)</f>
        <v>1480</v>
      </c>
      <c r="T32" s="446">
        <f>ROUND((IF($B$5=data!$A$6,T79,T99))*$A$23*(1-$L$16),0)</f>
        <v>1502</v>
      </c>
      <c r="U32" s="438">
        <f>ROUND((IF($B$5=data!$A$6,U79,U99))*$A$23*(1-$L$16),0)</f>
        <v>0</v>
      </c>
      <c r="V32" s="302">
        <f>ROUND((IF($B$5=data!$A$6,V79,V99))*$A$23*(1-$L$16),0)</f>
        <v>0</v>
      </c>
      <c r="W32" s="302">
        <f>ROUND((IF($B$5=data!$A$6,W79,W99))*$A$23*(1-$L$16),0)</f>
        <v>0</v>
      </c>
      <c r="X32" s="302">
        <f>ROUND((IF($B$5=data!$A$6,X79,X99))*$A$23*(1-$L$16),0)</f>
        <v>0</v>
      </c>
      <c r="Y32" s="302">
        <f>ROUND((IF($B$5=data!$A$6,Y79,Y99))*$A$23*(1-$L$16),0)</f>
        <v>0</v>
      </c>
      <c r="Z32" s="302">
        <f>ROUND((IF($B$5=data!$A$6,Z79,Z99))*$A$23*(1-$L$16),0)</f>
        <v>0</v>
      </c>
      <c r="AC32" s="62"/>
    </row>
    <row r="33" spans="1:54" s="28" customFormat="1" ht="15" customHeight="1" x14ac:dyDescent="0.2">
      <c r="A33" s="112">
        <v>2335</v>
      </c>
      <c r="B33" s="113">
        <f>ROUND((IF($B$5=data!$A$6,B80,B100))*$A$23*(1-$L$16),0)</f>
        <v>1067</v>
      </c>
      <c r="C33" s="113">
        <f>ROUND((IF($B$5=data!$A$6,C80,C100))*$A$23*(1-$L$16),0)</f>
        <v>1079</v>
      </c>
      <c r="D33" s="113">
        <f>ROUND((IF($B$5=data!$A$6,D80,D100))*$A$23*(1-$L$16),0)</f>
        <v>1096</v>
      </c>
      <c r="E33" s="113">
        <f>ROUND((IF($B$5=data!$A$6,E80,E100))*$A$23*(1-$L$16),0)</f>
        <v>1125</v>
      </c>
      <c r="F33" s="113">
        <f>ROUND((IF($B$5=data!$A$6,F80,F100))*$A$23*(1-$L$16),0)</f>
        <v>1140</v>
      </c>
      <c r="G33" s="113">
        <f>ROUND((IF($B$5=data!$A$6,G80,G100))*$A$23*(1-$L$16),0)</f>
        <v>1152</v>
      </c>
      <c r="H33" s="113">
        <f>ROUND((IF($B$5=data!$A$6,H80,H100))*$A$23*(1-$L$16),0)</f>
        <v>1170</v>
      </c>
      <c r="I33" s="113">
        <f>ROUND((IF($B$5=data!$A$6,I80,I100))*$A$23*(1-$L$16),0)</f>
        <v>1201</v>
      </c>
      <c r="J33" s="113">
        <f>ROUND((IF($B$5=data!$A$6,J80,J100))*$A$23*(1-$L$16),0)</f>
        <v>1211</v>
      </c>
      <c r="K33" s="113">
        <f>ROUND((IF($B$5=data!$A$6,K80,K100))*$A$23*(1-$L$16),0)</f>
        <v>1228</v>
      </c>
      <c r="L33" s="113">
        <f>ROUND((IF($B$5=data!$A$6,L80,L100))*$A$23*(1-$L$16),0)</f>
        <v>1244</v>
      </c>
      <c r="M33" s="113">
        <f>ROUND((IF($B$5=data!$A$6,M80,M100))*$A$23*(1-$L$16),0)</f>
        <v>1272</v>
      </c>
      <c r="N33" s="440">
        <f>ROUND((IF($B$5=data!$A$6,N80,N100))*$A$23*(1-$L$16),0)</f>
        <v>1288</v>
      </c>
      <c r="O33" s="440">
        <f>ROUND((IF($B$5=data!$A$6,O80,O100))*$A$23*(1-$L$16),0)</f>
        <v>1302</v>
      </c>
      <c r="P33" s="440">
        <f>ROUND((IF($B$5=data!$A$6,P80,P100))*$A$23*(1-$L$16),0)</f>
        <v>1319</v>
      </c>
      <c r="Q33" s="440">
        <f>ROUND((IF($B$5=data!$A$6,Q80,Q100))*$A$23*(1-$L$16),0)</f>
        <v>1330</v>
      </c>
      <c r="R33" s="440">
        <f>ROUND((IF($B$5=data!$A$6,R80,R100))*$A$23*(1-$L$16),0)</f>
        <v>1367</v>
      </c>
      <c r="S33" s="440">
        <f>ROUND((IF($B$5=data!$A$6,S80,S100))*$A$23*(1-$L$16),0)</f>
        <v>1508</v>
      </c>
      <c r="T33" s="440">
        <f>ROUND((IF($B$5=data!$A$6,T80,T100))*$A$23*(1-$L$16),0)</f>
        <v>1530</v>
      </c>
      <c r="U33" s="302">
        <f>ROUND((IF($B$5=data!$A$6,U80,U100))*$A$23*(1-$L$16),0)</f>
        <v>0</v>
      </c>
      <c r="V33" s="302">
        <f>ROUND((IF($B$5=data!$A$6,V80,V100))*$A$23*(1-$L$16),0)</f>
        <v>0</v>
      </c>
      <c r="W33" s="302">
        <f>ROUND((IF($B$5=data!$A$6,W80,W100))*$A$23*(1-$L$16),0)</f>
        <v>0</v>
      </c>
      <c r="X33" s="302">
        <f>ROUND((IF($B$5=data!$A$6,X80,X100))*$A$23*(1-$L$16),0)</f>
        <v>0</v>
      </c>
      <c r="Y33" s="302">
        <f>ROUND((IF($B$5=data!$A$6,Y80,Y100))*$A$23*(1-$L$16),0)</f>
        <v>0</v>
      </c>
      <c r="Z33" s="302">
        <f>ROUND((IF($B$5=data!$A$6,Z80,Z100))*$A$23*(1-$L$16),0)</f>
        <v>0</v>
      </c>
      <c r="AC33" s="62"/>
    </row>
    <row r="34" spans="1:54" s="28" customFormat="1" ht="15" customHeight="1" x14ac:dyDescent="0.2">
      <c r="A34" s="112">
        <v>2460</v>
      </c>
      <c r="B34" s="113">
        <f>ROUND((IF($B$5=data!$A$6,B81,B101))*$A$23*(1-$L$16),0)</f>
        <v>1103</v>
      </c>
      <c r="C34" s="113">
        <f>ROUND((IF($B$5=data!$A$6,C81,C101))*$A$23*(1-$L$16),0)</f>
        <v>1114</v>
      </c>
      <c r="D34" s="113">
        <f>ROUND((IF($B$5=data!$A$6,D81,D101))*$A$23*(1-$L$16),0)</f>
        <v>1133</v>
      </c>
      <c r="E34" s="113">
        <f>ROUND((IF($B$5=data!$A$6,E81,E101))*$A$23*(1-$L$16),0)</f>
        <v>1168</v>
      </c>
      <c r="F34" s="113">
        <f>ROUND((IF($B$5=data!$A$6,F81,F101))*$A$23*(1-$L$16),0)</f>
        <v>1175</v>
      </c>
      <c r="G34" s="113">
        <f>ROUND((IF($B$5=data!$A$6,G81,G101))*$A$23*(1-$L$16),0)</f>
        <v>1191</v>
      </c>
      <c r="H34" s="113">
        <f>ROUND((IF($B$5=data!$A$6,H81,H101))*$A$23*(1-$L$16),0)</f>
        <v>1209</v>
      </c>
      <c r="I34" s="113">
        <f>ROUND((IF($B$5=data!$A$6,I81,I101))*$A$23*(1-$L$16),0)</f>
        <v>1242</v>
      </c>
      <c r="J34" s="113">
        <f>ROUND((IF($B$5=data!$A$6,J81,J101))*$A$23*(1-$L$16),0)</f>
        <v>1255</v>
      </c>
      <c r="K34" s="113">
        <f>ROUND((IF($B$5=data!$A$6,K81,K101))*$A$23*(1-$L$16),0)</f>
        <v>1272</v>
      </c>
      <c r="L34" s="113">
        <f>ROUND((IF($B$5=data!$A$6,L81,L101))*$A$23*(1-$L$16),0)</f>
        <v>1285</v>
      </c>
      <c r="M34" s="113">
        <f>ROUND((IF($B$5=data!$A$6,M81,M101))*$A$23*(1-$L$16),0)</f>
        <v>1319</v>
      </c>
      <c r="N34" s="113">
        <f>ROUND((IF($B$5=data!$A$6,N81,N101))*$A$23*(1-$L$16),0)</f>
        <v>1330</v>
      </c>
      <c r="O34" s="113">
        <f>ROUND((IF($B$5=data!$A$6,O81,O101))*$A$23*(1-$L$16),0)</f>
        <v>1348</v>
      </c>
      <c r="P34" s="113">
        <f>ROUND((IF($B$5=data!$A$6,P81,P101))*$A$23*(1-$L$16),0)</f>
        <v>1363</v>
      </c>
      <c r="Q34" s="113">
        <f>ROUND((IF($B$5=data!$A$6,Q81,Q101))*$A$23*(1-$L$16),0)</f>
        <v>1382</v>
      </c>
      <c r="R34" s="113">
        <f>ROUND((IF($B$5=data!$A$6,R81,R101))*$A$23*(1-$L$16),0)</f>
        <v>1425</v>
      </c>
      <c r="S34" s="113">
        <f>ROUND((IF($B$5=data!$A$6,S81,S101))*$A$23*(1-$L$16),0)</f>
        <v>1565</v>
      </c>
      <c r="T34" s="113">
        <f>ROUND((IF($B$5=data!$A$6,T81,T101))*$A$23*(1-$L$16),0)</f>
        <v>1588</v>
      </c>
      <c r="U34" s="302">
        <f>ROUND((IF($B$5=data!$A$6,U81,U101))*$A$23*(1-$L$16),0)</f>
        <v>0</v>
      </c>
      <c r="V34" s="302">
        <f>ROUND((IF($B$5=data!$A$6,V81,V101))*$A$23*(1-$L$16),0)</f>
        <v>0</v>
      </c>
      <c r="W34" s="302">
        <f>ROUND((IF($B$5=data!$A$6,W81,W101))*$A$23*(1-$L$16),0)</f>
        <v>0</v>
      </c>
      <c r="X34" s="302">
        <f>ROUND((IF($B$5=data!$A$6,X81,X101))*$A$23*(1-$L$16),0)</f>
        <v>0</v>
      </c>
      <c r="Y34" s="302">
        <f>ROUND((IF($B$5=data!$A$6,Y81,Y101))*$A$23*(1-$L$16),0)</f>
        <v>0</v>
      </c>
      <c r="Z34" s="302">
        <f>ROUND((IF($B$5=data!$A$6,Z81,Z101))*$A$23*(1-$L$16),0)</f>
        <v>0</v>
      </c>
      <c r="AC34" s="62"/>
    </row>
    <row r="35" spans="1:54" s="28" customFormat="1" ht="15" customHeight="1" x14ac:dyDescent="0.2">
      <c r="A35" s="112">
        <v>2585</v>
      </c>
      <c r="B35" s="302">
        <f>ROUND((IF($B$5=data!$A$6,B82,B102))*$A$23*(1-$L$16),0)</f>
        <v>0</v>
      </c>
      <c r="C35" s="302">
        <f>ROUND((IF($B$5=data!$A$6,C82,C102))*$A$23*(1-$L$16),0)</f>
        <v>0</v>
      </c>
      <c r="D35" s="302">
        <f>ROUND((IF($B$5=data!$A$6,D82,D102))*$A$23*(1-$L$16),0)</f>
        <v>0</v>
      </c>
      <c r="E35" s="302">
        <f>ROUND((IF($B$5=data!$A$6,E82,E102))*$A$23*(1-$L$16),0)</f>
        <v>0</v>
      </c>
      <c r="F35" s="302">
        <f>ROUND((IF($B$5=data!$A$6,F82,F102))*$A$23*(1-$L$16),0)</f>
        <v>0</v>
      </c>
      <c r="G35" s="302">
        <f>ROUND((IF($B$5=data!$A$6,G82,G102))*$A$23*(1-$L$16),0)</f>
        <v>0</v>
      </c>
      <c r="H35" s="302">
        <f>ROUND((IF($B$5=data!$A$6,H82,H102))*$A$23*(1-$L$16),0)</f>
        <v>0</v>
      </c>
      <c r="I35" s="302">
        <f>ROUND((IF($B$5=data!$A$6,I82,I102))*$A$23*(1-$L$16),0)</f>
        <v>0</v>
      </c>
      <c r="J35" s="302">
        <f>ROUND((IF($B$5=data!$A$6,J82,J102))*$A$23*(1-$L$16),0)</f>
        <v>0</v>
      </c>
      <c r="K35" s="302">
        <f>ROUND((IF($B$5=data!$A$6,K82,K102))*$A$23*(1-$L$16),0)</f>
        <v>0</v>
      </c>
      <c r="L35" s="302">
        <f>ROUND((IF($B$5=data!$A$6,L82,L102))*$A$23*(1-$L$16),0)</f>
        <v>0</v>
      </c>
      <c r="M35" s="302">
        <f>ROUND((IF($B$5=data!$A$6,M82,M102))*$A$23*(1-$L$16),0)</f>
        <v>0</v>
      </c>
      <c r="N35" s="302">
        <f>ROUND((IF($B$5=data!$A$6,N82,N102))*$A$23*(1-$L$16),0)</f>
        <v>0</v>
      </c>
      <c r="O35" s="302">
        <f>ROUND((IF($B$5=data!$A$6,O82,O102))*$A$23*(1-$L$16),0)</f>
        <v>0</v>
      </c>
      <c r="P35" s="302">
        <f>ROUND((IF($B$5=data!$A$6,P82,P102))*$A$23*(1-$L$16),0)</f>
        <v>0</v>
      </c>
      <c r="Q35" s="302">
        <f>ROUND((IF($B$5=data!$A$6,Q82,Q102))*$A$23*(1-$L$16),0)</f>
        <v>0</v>
      </c>
      <c r="R35" s="302">
        <f>ROUND((IF($B$5=data!$A$6,R82,R102))*$A$23*(1-$L$16),0)</f>
        <v>0</v>
      </c>
      <c r="S35" s="302">
        <f>ROUND((IF($B$5=data!$A$6,S82,S102))*$A$23*(1-$L$16),0)</f>
        <v>0</v>
      </c>
      <c r="T35" s="302">
        <f>ROUND((IF($B$5=data!$A$6,T82,T102))*$A$23*(1-$L$16),0)</f>
        <v>0</v>
      </c>
      <c r="U35" s="302">
        <f>ROUND((IF($B$5=data!$A$6,U82,U102))*$A$23*(1-$L$16),0)</f>
        <v>0</v>
      </c>
      <c r="V35" s="302">
        <f>ROUND((IF($B$5=data!$A$6,V82,V102))*$A$23*(1-$L$16),0)</f>
        <v>0</v>
      </c>
      <c r="W35" s="302">
        <f>ROUND((IF($B$5=data!$A$6,W82,W102))*$A$23*(1-$L$16),0)</f>
        <v>0</v>
      </c>
      <c r="X35" s="302">
        <f>ROUND((IF($B$5=data!$A$6,X82,X102))*$A$23*(1-$L$16),0)</f>
        <v>0</v>
      </c>
      <c r="Y35" s="302">
        <f>ROUND((IF($B$5=data!$A$6,Y82,Y102))*$A$23*(1-$L$16),0)</f>
        <v>0</v>
      </c>
      <c r="Z35" s="302">
        <f>ROUND((IF($B$5=data!$A$6,Z82,Z102))*$A$23*(1-$L$16),0)</f>
        <v>0</v>
      </c>
      <c r="AC35" s="62"/>
    </row>
    <row r="36" spans="1:54" s="28" customFormat="1" ht="15" customHeight="1" x14ac:dyDescent="0.2">
      <c r="A36" s="112">
        <v>2710</v>
      </c>
      <c r="B36" s="302">
        <f>ROUND((IF($B$5=data!$A$6,B83,B103))*$A$23*(1-$L$16),0)</f>
        <v>0</v>
      </c>
      <c r="C36" s="302">
        <f>ROUND((IF($B$5=data!$A$6,C83,C103))*$A$23*(1-$L$16),0)</f>
        <v>0</v>
      </c>
      <c r="D36" s="302">
        <f>ROUND((IF($B$5=data!$A$6,D83,D103))*$A$23*(1-$L$16),0)</f>
        <v>0</v>
      </c>
      <c r="E36" s="302">
        <f>ROUND((IF($B$5=data!$A$6,E83,E103))*$A$23*(1-$L$16),0)</f>
        <v>0</v>
      </c>
      <c r="F36" s="302">
        <f>ROUND((IF($B$5=data!$A$6,F83,F103))*$A$23*(1-$L$16),0)</f>
        <v>0</v>
      </c>
      <c r="G36" s="302">
        <f>ROUND((IF($B$5=data!$A$6,G83,G103))*$A$23*(1-$L$16),0)</f>
        <v>0</v>
      </c>
      <c r="H36" s="302">
        <f>ROUND((IF($B$5=data!$A$6,H83,H103))*$A$23*(1-$L$16),0)</f>
        <v>0</v>
      </c>
      <c r="I36" s="302">
        <f>ROUND((IF($B$5=data!$A$6,I83,I103))*$A$23*(1-$L$16),0)</f>
        <v>0</v>
      </c>
      <c r="J36" s="302">
        <f>ROUND((IF($B$5=data!$A$6,J83,J103))*$A$23*(1-$L$16),0)</f>
        <v>0</v>
      </c>
      <c r="K36" s="302">
        <f>ROUND((IF($B$5=data!$A$6,K83,K103))*$A$23*(1-$L$16),0)</f>
        <v>0</v>
      </c>
      <c r="L36" s="302">
        <f>ROUND((IF($B$5=data!$A$6,L83,L103))*$A$23*(1-$L$16),0)</f>
        <v>0</v>
      </c>
      <c r="M36" s="302">
        <f>ROUND((IF($B$5=data!$A$6,M83,M103))*$A$23*(1-$L$16),0)</f>
        <v>0</v>
      </c>
      <c r="N36" s="302">
        <f>ROUND((IF($B$5=data!$A$6,N83,N103))*$A$23*(1-$L$16),0)</f>
        <v>0</v>
      </c>
      <c r="O36" s="302">
        <f>ROUND((IF($B$5=data!$A$6,O83,O103))*$A$23*(1-$L$16),0)</f>
        <v>0</v>
      </c>
      <c r="P36" s="302">
        <f>ROUND((IF($B$5=data!$A$6,P83,P103))*$A$23*(1-$L$16),0)</f>
        <v>0</v>
      </c>
      <c r="Q36" s="302">
        <f>ROUND((IF($B$5=data!$A$6,Q83,Q103))*$A$23*(1-$L$16),0)</f>
        <v>0</v>
      </c>
      <c r="R36" s="302">
        <f>ROUND((IF($B$5=data!$A$6,R83,R103))*$A$23*(1-$L$16),0)</f>
        <v>0</v>
      </c>
      <c r="S36" s="302">
        <f>ROUND((IF($B$5=data!$A$6,S83,S103))*$A$23*(1-$L$16),0)</f>
        <v>0</v>
      </c>
      <c r="T36" s="302">
        <f>ROUND((IF($B$5=data!$A$6,T83,T103))*$A$23*(1-$L$16),0)</f>
        <v>0</v>
      </c>
      <c r="U36" s="302">
        <f>ROUND((IF($B$5=data!$A$6,U83,U103))*$A$23*(1-$L$16),0)</f>
        <v>0</v>
      </c>
      <c r="V36" s="302">
        <f>ROUND((IF($B$5=data!$A$6,V83,V103))*$A$23*(1-$L$16),0)</f>
        <v>0</v>
      </c>
      <c r="W36" s="302">
        <f>ROUND((IF($B$5=data!$A$6,W83,W103))*$A$23*(1-$L$16),0)</f>
        <v>0</v>
      </c>
      <c r="X36" s="302">
        <f>ROUND((IF($B$5=data!$A$6,X83,X103))*$A$23*(1-$L$16),0)</f>
        <v>0</v>
      </c>
      <c r="Y36" s="302">
        <f>ROUND((IF($B$5=data!$A$6,Y83,Y103))*$A$23*(1-$L$16),0)</f>
        <v>0</v>
      </c>
      <c r="Z36" s="302">
        <f>ROUND((IF($B$5=data!$A$6,Z83,Z103))*$A$23*(1-$L$16),0)</f>
        <v>0</v>
      </c>
      <c r="AC36" s="62"/>
    </row>
    <row r="37" spans="1:54" s="28" customFormat="1" ht="15" customHeight="1" x14ac:dyDescent="0.2">
      <c r="A37" s="112">
        <v>2835</v>
      </c>
      <c r="B37" s="302">
        <f>ROUND((IF($B$5=data!$A$6,B84,B104))*$A$23*(1-$L$16),0)</f>
        <v>0</v>
      </c>
      <c r="C37" s="302">
        <f>ROUND((IF($B$5=data!$A$6,C84,C104))*$A$23*(1-$L$16),0)</f>
        <v>0</v>
      </c>
      <c r="D37" s="302">
        <f>ROUND((IF($B$5=data!$A$6,D84,D104))*$A$23*(1-$L$16),0)</f>
        <v>0</v>
      </c>
      <c r="E37" s="302">
        <f>ROUND((IF($B$5=data!$A$6,E84,E104))*$A$23*(1-$L$16),0)</f>
        <v>0</v>
      </c>
      <c r="F37" s="302">
        <f>ROUND((IF($B$5=data!$A$6,F84,F104))*$A$23*(1-$L$16),0)</f>
        <v>0</v>
      </c>
      <c r="G37" s="302">
        <f>ROUND((IF($B$5=data!$A$6,G84,G104))*$A$23*(1-$L$16),0)</f>
        <v>0</v>
      </c>
      <c r="H37" s="302">
        <f>ROUND((IF($B$5=data!$A$6,H84,H104))*$A$23*(1-$L$16),0)</f>
        <v>0</v>
      </c>
      <c r="I37" s="302">
        <f>ROUND((IF($B$5=data!$A$6,I84,I104))*$A$23*(1-$L$16),0)</f>
        <v>0</v>
      </c>
      <c r="J37" s="302">
        <f>ROUND((IF($B$5=data!$A$6,J84,J104))*$A$23*(1-$L$16),0)</f>
        <v>0</v>
      </c>
      <c r="K37" s="302">
        <f>ROUND((IF($B$5=data!$A$6,K84,K104))*$A$23*(1-$L$16),0)</f>
        <v>0</v>
      </c>
      <c r="L37" s="302">
        <f>ROUND((IF($B$5=data!$A$6,L84,L104))*$A$23*(1-$L$16),0)</f>
        <v>0</v>
      </c>
      <c r="M37" s="302">
        <f>ROUND((IF($B$5=data!$A$6,M84,M104))*$A$23*(1-$L$16),0)</f>
        <v>0</v>
      </c>
      <c r="N37" s="302">
        <f>ROUND((IF($B$5=data!$A$6,N84,N104))*$A$23*(1-$L$16),0)</f>
        <v>0</v>
      </c>
      <c r="O37" s="302">
        <f>ROUND((IF($B$5=data!$A$6,O84,O104))*$A$23*(1-$L$16),0)</f>
        <v>0</v>
      </c>
      <c r="P37" s="302">
        <f>ROUND((IF($B$5=data!$A$6,P84,P104))*$A$23*(1-$L$16),0)</f>
        <v>0</v>
      </c>
      <c r="Q37" s="302">
        <f>ROUND((IF($B$5=data!$A$6,Q84,Q104))*$A$23*(1-$L$16),0)</f>
        <v>0</v>
      </c>
      <c r="R37" s="302">
        <f>ROUND((IF($B$5=data!$A$6,R84,R104))*$A$23*(1-$L$16),0)</f>
        <v>0</v>
      </c>
      <c r="S37" s="302">
        <f>ROUND((IF($B$5=data!$A$6,S84,S104))*$A$23*(1-$L$16),0)</f>
        <v>0</v>
      </c>
      <c r="T37" s="302">
        <f>ROUND((IF($B$5=data!$A$6,T84,T104))*$A$23*(1-$L$16),0)</f>
        <v>0</v>
      </c>
      <c r="U37" s="302">
        <f>ROUND((IF($B$5=data!$A$6,U84,U104))*$A$23*(1-$L$16),0)</f>
        <v>0</v>
      </c>
      <c r="V37" s="302">
        <f>ROUND((IF($B$5=data!$A$6,V84,V104))*$A$23*(1-$L$16),0)</f>
        <v>0</v>
      </c>
      <c r="W37" s="302">
        <f>ROUND((IF($B$5=data!$A$6,W84,W104))*$A$23*(1-$L$16),0)</f>
        <v>0</v>
      </c>
      <c r="X37" s="302">
        <f>ROUND((IF($B$5=data!$A$6,X84,X104))*$A$23*(1-$L$16),0)</f>
        <v>0</v>
      </c>
      <c r="Y37" s="302">
        <f>ROUND((IF($B$5=data!$A$6,Y84,Y104))*$A$23*(1-$L$16),0)</f>
        <v>0</v>
      </c>
      <c r="Z37" s="302">
        <f>ROUND((IF($B$5=data!$A$6,Z84,Z104))*$A$23*(1-$L$16),0)</f>
        <v>0</v>
      </c>
      <c r="AC37" s="62"/>
    </row>
    <row r="38" spans="1:54" s="28" customFormat="1" ht="15" customHeight="1" x14ac:dyDescent="0.2">
      <c r="A38" s="112">
        <v>2960</v>
      </c>
      <c r="B38" s="302">
        <f>ROUND((IF($B$5=data!$A$6,B85,B105))*$A$23*(1-$L$16),0)</f>
        <v>0</v>
      </c>
      <c r="C38" s="302">
        <f>ROUND((IF($B$5=data!$A$6,C85,C105))*$A$23*(1-$L$16),0)</f>
        <v>0</v>
      </c>
      <c r="D38" s="302">
        <f>ROUND((IF($B$5=data!$A$6,D85,D105))*$A$23*(1-$L$16),0)</f>
        <v>0</v>
      </c>
      <c r="E38" s="302">
        <f>ROUND((IF($B$5=data!$A$6,E85,E105))*$A$23*(1-$L$16),0)</f>
        <v>0</v>
      </c>
      <c r="F38" s="302">
        <f>ROUND((IF($B$5=data!$A$6,F85,F105))*$A$23*(1-$L$16),0)</f>
        <v>0</v>
      </c>
      <c r="G38" s="302">
        <f>ROUND((IF($B$5=data!$A$6,G85,G105))*$A$23*(1-$L$16),0)</f>
        <v>0</v>
      </c>
      <c r="H38" s="302">
        <f>ROUND((IF($B$5=data!$A$6,H85,H105))*$A$23*(1-$L$16),0)</f>
        <v>0</v>
      </c>
      <c r="I38" s="302">
        <f>ROUND((IF($B$5=data!$A$6,I85,I105))*$A$23*(1-$L$16),0)</f>
        <v>0</v>
      </c>
      <c r="J38" s="302">
        <f>ROUND((IF($B$5=data!$A$6,J85,J105))*$A$23*(1-$L$16),0)</f>
        <v>0</v>
      </c>
      <c r="K38" s="302">
        <f>ROUND((IF($B$5=data!$A$6,K85,K105))*$A$23*(1-$L$16),0)</f>
        <v>0</v>
      </c>
      <c r="L38" s="302">
        <f>ROUND((IF($B$5=data!$A$6,L85,L105))*$A$23*(1-$L$16),0)</f>
        <v>0</v>
      </c>
      <c r="M38" s="302">
        <f>ROUND((IF($B$5=data!$A$6,M85,M105))*$A$23*(1-$L$16),0)</f>
        <v>0</v>
      </c>
      <c r="N38" s="302">
        <f>ROUND((IF($B$5=data!$A$6,N85,N105))*$A$23*(1-$L$16),0)</f>
        <v>0</v>
      </c>
      <c r="O38" s="302">
        <f>ROUND((IF($B$5=data!$A$6,O85,O105))*$A$23*(1-$L$16),0)</f>
        <v>0</v>
      </c>
      <c r="P38" s="302">
        <f>ROUND((IF($B$5=data!$A$6,P85,P105))*$A$23*(1-$L$16),0)</f>
        <v>0</v>
      </c>
      <c r="Q38" s="302">
        <f>ROUND((IF($B$5=data!$A$6,Q85,Q105))*$A$23*(1-$L$16),0)</f>
        <v>0</v>
      </c>
      <c r="R38" s="302">
        <f>ROUND((IF($B$5=data!$A$6,R85,R105))*$A$23*(1-$L$16),0)</f>
        <v>0</v>
      </c>
      <c r="S38" s="302">
        <f>ROUND((IF($B$5=data!$A$6,S85,S105))*$A$23*(1-$L$16),0)</f>
        <v>0</v>
      </c>
      <c r="T38" s="302">
        <f>ROUND((IF($B$5=data!$A$6,T85,T105))*$A$23*(1-$L$16),0)</f>
        <v>0</v>
      </c>
      <c r="U38" s="302">
        <f>ROUND((IF($B$5=data!$A$6,U85,U105))*$A$23*(1-$L$16),0)</f>
        <v>0</v>
      </c>
      <c r="V38" s="302">
        <f>ROUND((IF($B$5=data!$A$6,V85,V105))*$A$23*(1-$L$16),0)</f>
        <v>0</v>
      </c>
      <c r="W38" s="302">
        <f>ROUND((IF($B$5=data!$A$6,W85,W105))*$A$23*(1-$L$16),0)</f>
        <v>0</v>
      </c>
      <c r="X38" s="302">
        <f>ROUND((IF($B$5=data!$A$6,X85,X105))*$A$23*(1-$L$16),0)</f>
        <v>0</v>
      </c>
      <c r="Y38" s="302">
        <f>ROUND((IF($B$5=data!$A$6,Y85,Y105))*$A$23*(1-$L$16),0)</f>
        <v>0</v>
      </c>
      <c r="Z38" s="302">
        <f>ROUND((IF($B$5=data!$A$6,Z85,Z105))*$A$23*(1-$L$16),0)</f>
        <v>0</v>
      </c>
      <c r="AC38" s="62"/>
    </row>
    <row r="39" spans="1:54" s="28" customFormat="1" ht="15" customHeight="1" x14ac:dyDescent="0.2">
      <c r="A39" s="112">
        <v>3085</v>
      </c>
      <c r="B39" s="302">
        <f>ROUND((IF($B$5=data!$A$6,B86,B106))*$A$23*(1-$L$16),0)</f>
        <v>0</v>
      </c>
      <c r="C39" s="302">
        <f>ROUND((IF($B$5=data!$A$6,C86,C106))*$A$23*(1-$L$16),0)</f>
        <v>0</v>
      </c>
      <c r="D39" s="302">
        <f>ROUND((IF($B$5=data!$A$6,D86,D106))*$A$23*(1-$L$16),0)</f>
        <v>0</v>
      </c>
      <c r="E39" s="302">
        <f>ROUND((IF($B$5=data!$A$6,E86,E106))*$A$23*(1-$L$16),0)</f>
        <v>0</v>
      </c>
      <c r="F39" s="302">
        <f>ROUND((IF($B$5=data!$A$6,F86,F106))*$A$23*(1-$L$16),0)</f>
        <v>0</v>
      </c>
      <c r="G39" s="302">
        <f>ROUND((IF($B$5=data!$A$6,G86,G106))*$A$23*(1-$L$16),0)</f>
        <v>0</v>
      </c>
      <c r="H39" s="302">
        <f>ROUND((IF($B$5=data!$A$6,H86,H106))*$A$23*(1-$L$16),0)</f>
        <v>0</v>
      </c>
      <c r="I39" s="302">
        <f>ROUND((IF($B$5=data!$A$6,I86,I106))*$A$23*(1-$L$16),0)</f>
        <v>0</v>
      </c>
      <c r="J39" s="302">
        <f>ROUND((IF($B$5=data!$A$6,J86,J106))*$A$23*(1-$L$16),0)</f>
        <v>0</v>
      </c>
      <c r="K39" s="302">
        <f>ROUND((IF($B$5=data!$A$6,K86,K106))*$A$23*(1-$L$16),0)</f>
        <v>0</v>
      </c>
      <c r="L39" s="302">
        <f>ROUND((IF($B$5=data!$A$6,L86,L106))*$A$23*(1-$L$16),0)</f>
        <v>0</v>
      </c>
      <c r="M39" s="302">
        <f>ROUND((IF($B$5=data!$A$6,M86,M106))*$A$23*(1-$L$16),0)</f>
        <v>0</v>
      </c>
      <c r="N39" s="302">
        <f>ROUND((IF($B$5=data!$A$6,N86,N106))*$A$23*(1-$L$16),0)</f>
        <v>0</v>
      </c>
      <c r="O39" s="302">
        <f>ROUND((IF($B$5=data!$A$6,O86,O106))*$A$23*(1-$L$16),0)</f>
        <v>0</v>
      </c>
      <c r="P39" s="302">
        <f>ROUND((IF($B$5=data!$A$6,P86,P106))*$A$23*(1-$L$16),0)</f>
        <v>0</v>
      </c>
      <c r="Q39" s="302">
        <f>ROUND((IF($B$5=data!$A$6,Q86,Q106))*$A$23*(1-$L$16),0)</f>
        <v>0</v>
      </c>
      <c r="R39" s="302">
        <f>ROUND((IF($B$5=data!$A$6,R86,R106))*$A$23*(1-$L$16),0)</f>
        <v>0</v>
      </c>
      <c r="S39" s="302">
        <f>ROUND((IF($B$5=data!$A$6,S86,S106))*$A$23*(1-$L$16),0)</f>
        <v>0</v>
      </c>
      <c r="T39" s="302">
        <f>ROUND((IF($B$5=data!$A$6,T86,T106))*$A$23*(1-$L$16),0)</f>
        <v>0</v>
      </c>
      <c r="U39" s="302">
        <f>ROUND((IF($B$5=data!$A$6,U86,U106))*$A$23*(1-$L$16),0)</f>
        <v>0</v>
      </c>
      <c r="V39" s="302">
        <f>ROUND((IF($B$5=data!$A$6,V86,V106))*$A$23*(1-$L$16),0)</f>
        <v>0</v>
      </c>
      <c r="W39" s="302">
        <f>ROUND((IF($B$5=data!$A$6,W86,W106))*$A$23*(1-$L$16),0)</f>
        <v>0</v>
      </c>
      <c r="X39" s="302">
        <f>ROUND((IF($B$5=data!$A$6,X86,X106))*$A$23*(1-$L$16),0)</f>
        <v>0</v>
      </c>
      <c r="Y39" s="302">
        <f>ROUND((IF($B$5=data!$A$6,Y86,Y106))*$A$23*(1-$L$16),0)</f>
        <v>0</v>
      </c>
      <c r="Z39" s="302">
        <f>ROUND((IF($B$5=data!$A$6,Z86,Z106))*$A$23*(1-$L$16),0)</f>
        <v>0</v>
      </c>
      <c r="AC39" s="62"/>
    </row>
    <row r="40" spans="1:54" s="28" customFormat="1" ht="15" customHeight="1" x14ac:dyDescent="0.2">
      <c r="A40" s="112">
        <v>3210</v>
      </c>
      <c r="B40" s="302">
        <f>ROUND((IF($B$5=data!$A$6,B87,B107))*$A$23*(1-$L$16),0)</f>
        <v>0</v>
      </c>
      <c r="C40" s="302">
        <f>ROUND((IF($B$5=data!$A$6,C87,C107))*$A$23*(1-$L$16),0)</f>
        <v>0</v>
      </c>
      <c r="D40" s="302">
        <f>ROUND((IF($B$5=data!$A$6,D87,D107))*$A$23*(1-$L$16),0)</f>
        <v>0</v>
      </c>
      <c r="E40" s="302">
        <f>ROUND((IF($B$5=data!$A$6,E87,E107))*$A$23*(1-$L$16),0)</f>
        <v>0</v>
      </c>
      <c r="F40" s="302">
        <f>ROUND((IF($B$5=data!$A$6,F87,F107))*$A$23*(1-$L$16),0)</f>
        <v>0</v>
      </c>
      <c r="G40" s="302">
        <f>ROUND((IF($B$5=data!$A$6,G87,G107))*$A$23*(1-$L$16),0)</f>
        <v>0</v>
      </c>
      <c r="H40" s="302">
        <f>ROUND((IF($B$5=data!$A$6,H87,H107))*$A$23*(1-$L$16),0)</f>
        <v>0</v>
      </c>
      <c r="I40" s="302">
        <f>ROUND((IF($B$5=data!$A$6,I87,I107))*$A$23*(1-$L$16),0)</f>
        <v>0</v>
      </c>
      <c r="J40" s="302">
        <f>ROUND((IF($B$5=data!$A$6,J87,J107))*$A$23*(1-$L$16),0)</f>
        <v>0</v>
      </c>
      <c r="K40" s="302">
        <f>ROUND((IF($B$5=data!$A$6,K87,K107))*$A$23*(1-$L$16),0)</f>
        <v>0</v>
      </c>
      <c r="L40" s="302">
        <f>ROUND((IF($B$5=data!$A$6,L87,L107))*$A$23*(1-$L$16),0)</f>
        <v>0</v>
      </c>
      <c r="M40" s="302">
        <f>ROUND((IF($B$5=data!$A$6,M87,M107))*$A$23*(1-$L$16),0)</f>
        <v>0</v>
      </c>
      <c r="N40" s="302">
        <f>ROUND((IF($B$5=data!$A$6,N87,N107))*$A$23*(1-$L$16),0)</f>
        <v>0</v>
      </c>
      <c r="O40" s="302">
        <f>ROUND((IF($B$5=data!$A$6,O87,O107))*$A$23*(1-$L$16),0)</f>
        <v>0</v>
      </c>
      <c r="P40" s="302">
        <f>ROUND((IF($B$5=data!$A$6,P87,P107))*$A$23*(1-$L$16),0)</f>
        <v>0</v>
      </c>
      <c r="Q40" s="302">
        <f>ROUND((IF($B$5=data!$A$6,Q87,Q107))*$A$23*(1-$L$16),0)</f>
        <v>0</v>
      </c>
      <c r="R40" s="302">
        <f>ROUND((IF($B$5=data!$A$6,R87,R107))*$A$23*(1-$L$16),0)</f>
        <v>0</v>
      </c>
      <c r="S40" s="302">
        <f>ROUND((IF($B$5=data!$A$6,S87,S107))*$A$23*(1-$L$16),0)</f>
        <v>0</v>
      </c>
      <c r="T40" s="302">
        <f>ROUND((IF($B$5=data!$A$6,T87,T107))*$A$23*(1-$L$16),0)</f>
        <v>0</v>
      </c>
      <c r="U40" s="302">
        <f>ROUND((IF($B$5=data!$A$6,U87,U107))*$A$23*(1-$L$16),0)</f>
        <v>0</v>
      </c>
      <c r="V40" s="302">
        <f>ROUND((IF($B$5=data!$A$6,V87,V107))*$A$23*(1-$L$16),0)</f>
        <v>0</v>
      </c>
      <c r="W40" s="302">
        <f>ROUND((IF($B$5=data!$A$6,W87,W107))*$A$23*(1-$L$16),0)</f>
        <v>0</v>
      </c>
      <c r="X40" s="302">
        <f>ROUND((IF($B$5=data!$A$6,X87,X107))*$A$23*(1-$L$16),0)</f>
        <v>0</v>
      </c>
      <c r="Y40" s="302">
        <f>ROUND((IF($B$5=data!$A$6,Y87,Y107))*$A$23*(1-$L$16),0)</f>
        <v>0</v>
      </c>
      <c r="Z40" s="302">
        <f>ROUND((IF($B$5=data!$A$6,Z87,Z107))*$A$23*(1-$L$16),0)</f>
        <v>0</v>
      </c>
      <c r="AC40" s="62"/>
    </row>
    <row r="41" spans="1:54" s="28" customFormat="1" ht="13.5" customHeight="1" x14ac:dyDescent="0.2">
      <c r="A41" s="133"/>
      <c r="B41" s="133"/>
      <c r="C41" s="133"/>
      <c r="D41" s="133"/>
      <c r="E41" s="133"/>
      <c r="F41" s="133"/>
      <c r="G41" s="133"/>
      <c r="H41" s="133"/>
      <c r="I41" s="133"/>
      <c r="J41" s="133"/>
      <c r="K41" s="133"/>
      <c r="L41" s="133"/>
      <c r="M41" s="133"/>
      <c r="N41" s="133"/>
      <c r="O41" s="133"/>
      <c r="P41" s="133"/>
      <c r="Q41" s="133"/>
      <c r="R41" s="133"/>
      <c r="S41" s="133"/>
      <c r="T41" s="133"/>
      <c r="U41" s="133"/>
      <c r="V41" s="133"/>
      <c r="W41" s="133"/>
      <c r="X41" s="133"/>
      <c r="Y41" s="133"/>
      <c r="Z41" s="133"/>
      <c r="AC41" s="62"/>
    </row>
    <row r="42" spans="1:54" s="80" customFormat="1" ht="23.25" customHeight="1" x14ac:dyDescent="0.25">
      <c r="A42" s="254" t="s">
        <v>101</v>
      </c>
      <c r="B42" s="255"/>
      <c r="C42" s="255"/>
      <c r="D42" s="255"/>
      <c r="E42" s="255"/>
      <c r="F42" s="255"/>
      <c r="G42" s="255"/>
      <c r="H42" s="255"/>
      <c r="I42" s="255"/>
      <c r="J42" s="255"/>
      <c r="K42" s="255"/>
      <c r="L42" s="255"/>
      <c r="M42" s="255"/>
      <c r="N42" s="255"/>
      <c r="O42" s="255"/>
      <c r="P42" s="255"/>
      <c r="Q42" s="255"/>
      <c r="R42" s="255"/>
      <c r="S42" s="255"/>
      <c r="T42" s="255"/>
      <c r="U42" s="255"/>
      <c r="V42" s="255"/>
      <c r="W42" s="255"/>
      <c r="X42" s="255"/>
      <c r="Y42" s="255"/>
      <c r="Z42" s="255"/>
      <c r="AA42" s="79"/>
      <c r="AB42" s="79"/>
      <c r="AC42" s="79"/>
      <c r="AD42" s="79"/>
      <c r="AE42" s="79"/>
      <c r="AF42" s="79"/>
    </row>
    <row r="43" spans="1:54" s="70" customFormat="1" ht="10.5" customHeight="1" x14ac:dyDescent="0.2">
      <c r="A43" s="256"/>
      <c r="B43" s="256"/>
      <c r="C43" s="256"/>
      <c r="D43" s="256"/>
      <c r="E43" s="256"/>
      <c r="F43" s="256"/>
      <c r="G43" s="256"/>
      <c r="H43" s="256"/>
      <c r="I43" s="256"/>
      <c r="J43" s="256"/>
      <c r="K43" s="256"/>
      <c r="L43" s="256"/>
      <c r="M43" s="256"/>
      <c r="N43" s="256"/>
      <c r="O43" s="256"/>
      <c r="P43" s="256"/>
      <c r="Q43" s="256"/>
      <c r="R43" s="256"/>
      <c r="S43" s="256"/>
      <c r="T43" s="256"/>
      <c r="U43" s="256"/>
      <c r="V43" s="256"/>
      <c r="W43" s="256"/>
      <c r="X43" s="256"/>
      <c r="Y43" s="256"/>
      <c r="Z43" s="256"/>
      <c r="AA43" s="76"/>
      <c r="AB43" s="76"/>
      <c r="AC43" s="76"/>
      <c r="AD43" s="76"/>
      <c r="AE43" s="76"/>
      <c r="AF43" s="76"/>
      <c r="AG43" s="77"/>
      <c r="AH43" s="77"/>
      <c r="AI43" s="77"/>
      <c r="AJ43" s="77"/>
      <c r="AK43" s="77"/>
      <c r="AL43" s="77"/>
      <c r="AM43" s="77"/>
      <c r="AN43" s="77"/>
      <c r="AO43" s="77"/>
      <c r="AP43" s="77"/>
      <c r="AQ43" s="77"/>
      <c r="AR43" s="77"/>
      <c r="AS43" s="77"/>
      <c r="AT43" s="77"/>
      <c r="AV43" s="71"/>
      <c r="AW43" s="71"/>
      <c r="AX43" s="71"/>
      <c r="AY43" s="71"/>
      <c r="AZ43" s="71"/>
      <c r="BA43" s="71"/>
      <c r="BB43" s="71"/>
    </row>
    <row r="44" spans="1:54" s="28" customFormat="1" ht="13.5" customHeight="1" x14ac:dyDescent="0.2">
      <c r="A44" s="111">
        <f>Содержание!C12</f>
        <v>0.2</v>
      </c>
      <c r="B44" s="112" t="s">
        <v>20</v>
      </c>
      <c r="C44" s="112" t="s">
        <v>21</v>
      </c>
      <c r="D44" s="112" t="s">
        <v>22</v>
      </c>
      <c r="E44" s="112">
        <v>2375</v>
      </c>
      <c r="F44" s="112" t="s">
        <v>23</v>
      </c>
      <c r="G44" s="112" t="s">
        <v>24</v>
      </c>
      <c r="H44" s="112" t="s">
        <v>25</v>
      </c>
      <c r="I44" s="112" t="s">
        <v>26</v>
      </c>
      <c r="J44" s="112" t="s">
        <v>27</v>
      </c>
      <c r="K44" s="112" t="s">
        <v>28</v>
      </c>
      <c r="L44" s="112" t="s">
        <v>29</v>
      </c>
      <c r="M44" s="112" t="s">
        <v>30</v>
      </c>
      <c r="N44" s="112" t="s">
        <v>31</v>
      </c>
      <c r="O44" s="112" t="s">
        <v>32</v>
      </c>
      <c r="P44" s="112" t="s">
        <v>33</v>
      </c>
      <c r="Q44" s="112" t="s">
        <v>34</v>
      </c>
      <c r="R44" s="112" t="s">
        <v>35</v>
      </c>
      <c r="S44" s="112" t="s">
        <v>36</v>
      </c>
      <c r="T44" s="112" t="s">
        <v>37</v>
      </c>
      <c r="U44" s="112" t="s">
        <v>38</v>
      </c>
      <c r="V44" s="112" t="s">
        <v>39</v>
      </c>
      <c r="W44" s="112" t="s">
        <v>40</v>
      </c>
      <c r="X44" s="112" t="s">
        <v>41</v>
      </c>
      <c r="Y44" s="112" t="s">
        <v>42</v>
      </c>
      <c r="Z44" s="112" t="s">
        <v>43</v>
      </c>
      <c r="AC44" s="62"/>
    </row>
    <row r="45" spans="1:54" s="28" customFormat="1" ht="13.5" customHeight="1" x14ac:dyDescent="0.2">
      <c r="A45" s="112">
        <v>1210</v>
      </c>
      <c r="B45" s="113">
        <f t="shared" ref="B45:Z45" si="0">ROUND(B24*(1+$A$44)/(1-$L$16),0)</f>
        <v>1050</v>
      </c>
      <c r="C45" s="113">
        <f t="shared" si="0"/>
        <v>1066</v>
      </c>
      <c r="D45" s="113">
        <f t="shared" si="0"/>
        <v>1076</v>
      </c>
      <c r="E45" s="113">
        <f t="shared" si="0"/>
        <v>1105</v>
      </c>
      <c r="F45" s="113">
        <f t="shared" si="0"/>
        <v>1120</v>
      </c>
      <c r="G45" s="113">
        <f t="shared" si="0"/>
        <v>1129</v>
      </c>
      <c r="H45" s="113">
        <f t="shared" si="0"/>
        <v>1142</v>
      </c>
      <c r="I45" s="113">
        <f t="shared" si="0"/>
        <v>1170</v>
      </c>
      <c r="J45" s="113">
        <f t="shared" si="0"/>
        <v>1186</v>
      </c>
      <c r="K45" s="113">
        <f t="shared" si="0"/>
        <v>1196</v>
      </c>
      <c r="L45" s="113">
        <f t="shared" si="0"/>
        <v>1213</v>
      </c>
      <c r="M45" s="113">
        <f t="shared" si="0"/>
        <v>1240</v>
      </c>
      <c r="N45" s="113">
        <f t="shared" si="0"/>
        <v>1254</v>
      </c>
      <c r="O45" s="113">
        <f t="shared" si="0"/>
        <v>1262</v>
      </c>
      <c r="P45" s="113">
        <f t="shared" si="0"/>
        <v>1280</v>
      </c>
      <c r="Q45" s="113">
        <f t="shared" si="0"/>
        <v>1289</v>
      </c>
      <c r="R45" s="113">
        <f t="shared" si="0"/>
        <v>1319</v>
      </c>
      <c r="S45" s="113">
        <f t="shared" si="0"/>
        <v>1474</v>
      </c>
      <c r="T45" s="113">
        <f t="shared" si="0"/>
        <v>1489</v>
      </c>
      <c r="U45" s="302">
        <f t="shared" si="0"/>
        <v>0</v>
      </c>
      <c r="V45" s="302">
        <f t="shared" si="0"/>
        <v>0</v>
      </c>
      <c r="W45" s="302">
        <f t="shared" si="0"/>
        <v>0</v>
      </c>
      <c r="X45" s="302">
        <f t="shared" si="0"/>
        <v>0</v>
      </c>
      <c r="Y45" s="302">
        <f t="shared" si="0"/>
        <v>0</v>
      </c>
      <c r="Z45" s="302">
        <f t="shared" si="0"/>
        <v>0</v>
      </c>
      <c r="AC45" s="62"/>
    </row>
    <row r="46" spans="1:54" s="28" customFormat="1" ht="13.5" customHeight="1" x14ac:dyDescent="0.2">
      <c r="A46" s="112">
        <v>1335</v>
      </c>
      <c r="B46" s="113">
        <f t="shared" ref="B46:Z46" si="1">ROUND(B25*(1+$A$44)/(1-$L$16),0)</f>
        <v>1070</v>
      </c>
      <c r="C46" s="113">
        <f t="shared" si="1"/>
        <v>1085</v>
      </c>
      <c r="D46" s="113">
        <f t="shared" si="1"/>
        <v>1096</v>
      </c>
      <c r="E46" s="113">
        <f t="shared" si="1"/>
        <v>1127</v>
      </c>
      <c r="F46" s="113">
        <f t="shared" si="1"/>
        <v>1139</v>
      </c>
      <c r="G46" s="113">
        <f t="shared" si="1"/>
        <v>1156</v>
      </c>
      <c r="H46" s="113">
        <f t="shared" si="1"/>
        <v>1169</v>
      </c>
      <c r="I46" s="113">
        <f t="shared" si="1"/>
        <v>1195</v>
      </c>
      <c r="J46" s="113">
        <f t="shared" si="1"/>
        <v>1212</v>
      </c>
      <c r="K46" s="113">
        <f t="shared" si="1"/>
        <v>1218</v>
      </c>
      <c r="L46" s="113">
        <f t="shared" si="1"/>
        <v>1238</v>
      </c>
      <c r="M46" s="113">
        <f t="shared" si="1"/>
        <v>1262</v>
      </c>
      <c r="N46" s="113">
        <f t="shared" si="1"/>
        <v>1280</v>
      </c>
      <c r="O46" s="113">
        <f t="shared" si="1"/>
        <v>1289</v>
      </c>
      <c r="P46" s="113">
        <f t="shared" si="1"/>
        <v>1304</v>
      </c>
      <c r="Q46" s="113">
        <f t="shared" si="1"/>
        <v>1320</v>
      </c>
      <c r="R46" s="113">
        <f t="shared" si="1"/>
        <v>1349</v>
      </c>
      <c r="S46" s="113">
        <f t="shared" si="1"/>
        <v>1500</v>
      </c>
      <c r="T46" s="113">
        <f t="shared" si="1"/>
        <v>1516</v>
      </c>
      <c r="U46" s="302">
        <f t="shared" si="1"/>
        <v>0</v>
      </c>
      <c r="V46" s="302">
        <f t="shared" si="1"/>
        <v>0</v>
      </c>
      <c r="W46" s="302">
        <f t="shared" si="1"/>
        <v>0</v>
      </c>
      <c r="X46" s="302">
        <f t="shared" si="1"/>
        <v>0</v>
      </c>
      <c r="Y46" s="302">
        <f t="shared" si="1"/>
        <v>0</v>
      </c>
      <c r="Z46" s="302">
        <f t="shared" si="1"/>
        <v>0</v>
      </c>
      <c r="AC46" s="62"/>
    </row>
    <row r="47" spans="1:54" s="28" customFormat="1" ht="13.5" customHeight="1" x14ac:dyDescent="0.2">
      <c r="A47" s="112">
        <v>1460</v>
      </c>
      <c r="B47" s="113">
        <f t="shared" ref="B47:Z47" si="2">ROUND(B26*(1+$A$44)/(1-$L$16),0)</f>
        <v>1114</v>
      </c>
      <c r="C47" s="113">
        <f t="shared" si="2"/>
        <v>1127</v>
      </c>
      <c r="D47" s="113">
        <f t="shared" si="2"/>
        <v>1142</v>
      </c>
      <c r="E47" s="113">
        <f t="shared" si="2"/>
        <v>1170</v>
      </c>
      <c r="F47" s="113">
        <f t="shared" si="2"/>
        <v>1186</v>
      </c>
      <c r="G47" s="113">
        <f t="shared" si="2"/>
        <v>1198</v>
      </c>
      <c r="H47" s="113">
        <f t="shared" si="2"/>
        <v>1214</v>
      </c>
      <c r="I47" s="113">
        <f t="shared" si="2"/>
        <v>1242</v>
      </c>
      <c r="J47" s="113">
        <f t="shared" si="2"/>
        <v>1256</v>
      </c>
      <c r="K47" s="113">
        <f t="shared" si="2"/>
        <v>1278</v>
      </c>
      <c r="L47" s="113">
        <f t="shared" si="2"/>
        <v>1288</v>
      </c>
      <c r="M47" s="113">
        <f t="shared" si="2"/>
        <v>1315</v>
      </c>
      <c r="N47" s="113">
        <f t="shared" si="2"/>
        <v>1333</v>
      </c>
      <c r="O47" s="113">
        <f t="shared" si="2"/>
        <v>1345</v>
      </c>
      <c r="P47" s="113">
        <f t="shared" si="2"/>
        <v>1360</v>
      </c>
      <c r="Q47" s="113">
        <f t="shared" si="2"/>
        <v>1378</v>
      </c>
      <c r="R47" s="113">
        <f t="shared" si="2"/>
        <v>1406</v>
      </c>
      <c r="S47" s="113">
        <f t="shared" si="2"/>
        <v>1561</v>
      </c>
      <c r="T47" s="113">
        <f t="shared" si="2"/>
        <v>1574</v>
      </c>
      <c r="U47" s="302">
        <f t="shared" si="2"/>
        <v>0</v>
      </c>
      <c r="V47" s="302">
        <f t="shared" si="2"/>
        <v>0</v>
      </c>
      <c r="W47" s="302">
        <f t="shared" si="2"/>
        <v>0</v>
      </c>
      <c r="X47" s="302">
        <f t="shared" si="2"/>
        <v>0</v>
      </c>
      <c r="Y47" s="302">
        <f t="shared" si="2"/>
        <v>0</v>
      </c>
      <c r="Z47" s="302">
        <f t="shared" si="2"/>
        <v>0</v>
      </c>
      <c r="AC47" s="62"/>
    </row>
    <row r="48" spans="1:54" s="28" customFormat="1" ht="13.5" customHeight="1" x14ac:dyDescent="0.2">
      <c r="A48" s="112">
        <v>1585</v>
      </c>
      <c r="B48" s="113">
        <f t="shared" ref="B48:Z48" si="3">ROUND(B27*(1+$A$44)/(1-$L$16),0)</f>
        <v>1130</v>
      </c>
      <c r="C48" s="113">
        <f t="shared" si="3"/>
        <v>1150</v>
      </c>
      <c r="D48" s="113">
        <f t="shared" si="3"/>
        <v>1165</v>
      </c>
      <c r="E48" s="113">
        <f t="shared" si="3"/>
        <v>1193</v>
      </c>
      <c r="F48" s="113">
        <f t="shared" si="3"/>
        <v>1211</v>
      </c>
      <c r="G48" s="113">
        <f t="shared" si="3"/>
        <v>1219</v>
      </c>
      <c r="H48" s="113">
        <f t="shared" si="3"/>
        <v>1240</v>
      </c>
      <c r="I48" s="113">
        <f t="shared" si="3"/>
        <v>1264</v>
      </c>
      <c r="J48" s="113">
        <f t="shared" si="3"/>
        <v>1283</v>
      </c>
      <c r="K48" s="113">
        <f t="shared" si="3"/>
        <v>1298</v>
      </c>
      <c r="L48" s="113">
        <f t="shared" si="3"/>
        <v>1315</v>
      </c>
      <c r="M48" s="113">
        <f t="shared" si="3"/>
        <v>1338</v>
      </c>
      <c r="N48" s="113">
        <f t="shared" si="3"/>
        <v>1360</v>
      </c>
      <c r="O48" s="113">
        <f t="shared" si="3"/>
        <v>1374</v>
      </c>
      <c r="P48" s="113">
        <f t="shared" si="3"/>
        <v>1385</v>
      </c>
      <c r="Q48" s="113">
        <f t="shared" si="3"/>
        <v>1404</v>
      </c>
      <c r="R48" s="113">
        <f t="shared" si="3"/>
        <v>1430</v>
      </c>
      <c r="S48" s="113">
        <f t="shared" si="3"/>
        <v>1589</v>
      </c>
      <c r="T48" s="113">
        <f t="shared" si="3"/>
        <v>1607</v>
      </c>
      <c r="U48" s="302">
        <f t="shared" si="3"/>
        <v>0</v>
      </c>
      <c r="V48" s="302">
        <f t="shared" si="3"/>
        <v>0</v>
      </c>
      <c r="W48" s="302">
        <f t="shared" si="3"/>
        <v>0</v>
      </c>
      <c r="X48" s="302">
        <f t="shared" si="3"/>
        <v>0</v>
      </c>
      <c r="Y48" s="302">
        <f t="shared" si="3"/>
        <v>0</v>
      </c>
      <c r="Z48" s="302">
        <f t="shared" si="3"/>
        <v>0</v>
      </c>
      <c r="AC48" s="62"/>
    </row>
    <row r="49" spans="1:29" s="28" customFormat="1" ht="13.5" customHeight="1" thickBot="1" x14ac:dyDescent="0.25">
      <c r="A49" s="112">
        <v>1710</v>
      </c>
      <c r="B49" s="113">
        <f t="shared" ref="B49:Z49" si="4">ROUND(B28*(1+$A$44)/(1-$L$16),0)</f>
        <v>1158</v>
      </c>
      <c r="C49" s="113">
        <f t="shared" si="4"/>
        <v>1169</v>
      </c>
      <c r="D49" s="113">
        <f t="shared" si="4"/>
        <v>1186</v>
      </c>
      <c r="E49" s="113">
        <f t="shared" si="4"/>
        <v>1214</v>
      </c>
      <c r="F49" s="113">
        <f t="shared" si="4"/>
        <v>1232</v>
      </c>
      <c r="G49" s="113">
        <f t="shared" si="4"/>
        <v>1246</v>
      </c>
      <c r="H49" s="113">
        <f t="shared" si="4"/>
        <v>1259</v>
      </c>
      <c r="I49" s="113">
        <f t="shared" si="4"/>
        <v>1291</v>
      </c>
      <c r="J49" s="113">
        <f t="shared" si="4"/>
        <v>1306</v>
      </c>
      <c r="K49" s="113">
        <f t="shared" si="4"/>
        <v>1325</v>
      </c>
      <c r="L49" s="113">
        <f t="shared" si="4"/>
        <v>1337</v>
      </c>
      <c r="M49" s="113">
        <f t="shared" si="4"/>
        <v>1370</v>
      </c>
      <c r="N49" s="113">
        <f t="shared" si="4"/>
        <v>1382</v>
      </c>
      <c r="O49" s="113">
        <f t="shared" si="4"/>
        <v>1403</v>
      </c>
      <c r="P49" s="113">
        <f t="shared" si="4"/>
        <v>1414</v>
      </c>
      <c r="Q49" s="113">
        <f t="shared" si="4"/>
        <v>1429</v>
      </c>
      <c r="R49" s="113">
        <f t="shared" si="4"/>
        <v>1459</v>
      </c>
      <c r="S49" s="113">
        <f t="shared" si="4"/>
        <v>1618</v>
      </c>
      <c r="T49" s="113">
        <f t="shared" si="4"/>
        <v>1634</v>
      </c>
      <c r="U49" s="302">
        <f t="shared" si="4"/>
        <v>0</v>
      </c>
      <c r="V49" s="302">
        <f t="shared" si="4"/>
        <v>0</v>
      </c>
      <c r="W49" s="302">
        <f t="shared" si="4"/>
        <v>0</v>
      </c>
      <c r="X49" s="302">
        <f t="shared" si="4"/>
        <v>0</v>
      </c>
      <c r="Y49" s="302">
        <f t="shared" si="4"/>
        <v>0</v>
      </c>
      <c r="Z49" s="302">
        <f t="shared" si="4"/>
        <v>0</v>
      </c>
      <c r="AC49" s="62"/>
    </row>
    <row r="50" spans="1:29" s="28" customFormat="1" ht="13.5" customHeight="1" x14ac:dyDescent="0.2">
      <c r="A50" s="112">
        <v>1835</v>
      </c>
      <c r="B50" s="113">
        <f t="shared" ref="B50:Z50" si="5">ROUND(B29*(1+$A$44)/(1-$L$16),0)</f>
        <v>1171</v>
      </c>
      <c r="C50" s="113">
        <f t="shared" si="5"/>
        <v>1192</v>
      </c>
      <c r="D50" s="113">
        <f t="shared" si="5"/>
        <v>1210</v>
      </c>
      <c r="E50" s="113">
        <f t="shared" si="5"/>
        <v>1240</v>
      </c>
      <c r="F50" s="113">
        <f t="shared" si="5"/>
        <v>1254</v>
      </c>
      <c r="G50" s="113">
        <f t="shared" si="5"/>
        <v>1276</v>
      </c>
      <c r="H50" s="113">
        <f t="shared" si="5"/>
        <v>1285</v>
      </c>
      <c r="I50" s="536">
        <f t="shared" si="5"/>
        <v>1315</v>
      </c>
      <c r="J50" s="533">
        <f t="shared" si="5"/>
        <v>1333</v>
      </c>
      <c r="K50" s="441">
        <f t="shared" si="5"/>
        <v>1349</v>
      </c>
      <c r="L50" s="441">
        <f t="shared" si="5"/>
        <v>1362</v>
      </c>
      <c r="M50" s="441">
        <f t="shared" si="5"/>
        <v>1402</v>
      </c>
      <c r="N50" s="441">
        <f t="shared" si="5"/>
        <v>1410</v>
      </c>
      <c r="O50" s="441">
        <f t="shared" si="5"/>
        <v>1428</v>
      </c>
      <c r="P50" s="441">
        <f t="shared" si="5"/>
        <v>1447</v>
      </c>
      <c r="Q50" s="441">
        <f t="shared" si="5"/>
        <v>1459</v>
      </c>
      <c r="R50" s="441">
        <f t="shared" si="5"/>
        <v>1492</v>
      </c>
      <c r="S50" s="441">
        <f t="shared" si="5"/>
        <v>1646</v>
      </c>
      <c r="T50" s="442">
        <f t="shared" si="5"/>
        <v>1663</v>
      </c>
      <c r="U50" s="302">
        <f t="shared" si="5"/>
        <v>0</v>
      </c>
      <c r="V50" s="302">
        <f t="shared" si="5"/>
        <v>0</v>
      </c>
      <c r="W50" s="302">
        <f t="shared" si="5"/>
        <v>0</v>
      </c>
      <c r="X50" s="302">
        <f t="shared" si="5"/>
        <v>0</v>
      </c>
      <c r="Y50" s="302">
        <f t="shared" si="5"/>
        <v>0</v>
      </c>
      <c r="Z50" s="302">
        <f t="shared" si="5"/>
        <v>0</v>
      </c>
      <c r="AC50" s="62"/>
    </row>
    <row r="51" spans="1:29" s="28" customFormat="1" ht="13.5" customHeight="1" x14ac:dyDescent="0.2">
      <c r="A51" s="112">
        <v>1960</v>
      </c>
      <c r="B51" s="113">
        <f t="shared" ref="B51:Z51" si="6">ROUND(B30*(1+$A$44)/(1-$L$16),0)</f>
        <v>1214</v>
      </c>
      <c r="C51" s="113">
        <f t="shared" si="6"/>
        <v>1235</v>
      </c>
      <c r="D51" s="113">
        <f t="shared" si="6"/>
        <v>1254</v>
      </c>
      <c r="E51" s="113">
        <f t="shared" si="6"/>
        <v>1283</v>
      </c>
      <c r="F51" s="113">
        <f t="shared" si="6"/>
        <v>1302</v>
      </c>
      <c r="G51" s="113">
        <f t="shared" si="6"/>
        <v>1315</v>
      </c>
      <c r="H51" s="113">
        <f t="shared" si="6"/>
        <v>1333</v>
      </c>
      <c r="I51" s="536">
        <f t="shared" si="6"/>
        <v>1364</v>
      </c>
      <c r="J51" s="534">
        <f t="shared" si="6"/>
        <v>1381</v>
      </c>
      <c r="K51" s="443">
        <f t="shared" si="6"/>
        <v>1403</v>
      </c>
      <c r="L51" s="443">
        <f t="shared" si="6"/>
        <v>1414</v>
      </c>
      <c r="M51" s="443">
        <f t="shared" si="6"/>
        <v>1450</v>
      </c>
      <c r="N51" s="443">
        <f t="shared" si="6"/>
        <v>1465</v>
      </c>
      <c r="O51" s="443">
        <f t="shared" si="6"/>
        <v>1478</v>
      </c>
      <c r="P51" s="443">
        <f t="shared" si="6"/>
        <v>1499</v>
      </c>
      <c r="Q51" s="443">
        <f t="shared" si="6"/>
        <v>1514</v>
      </c>
      <c r="R51" s="443">
        <f t="shared" si="6"/>
        <v>1547</v>
      </c>
      <c r="S51" s="443">
        <f t="shared" si="6"/>
        <v>1708</v>
      </c>
      <c r="T51" s="444">
        <f t="shared" si="6"/>
        <v>1730</v>
      </c>
      <c r="U51" s="302">
        <f t="shared" si="6"/>
        <v>0</v>
      </c>
      <c r="V51" s="302">
        <f t="shared" si="6"/>
        <v>0</v>
      </c>
      <c r="W51" s="302">
        <f t="shared" si="6"/>
        <v>0</v>
      </c>
      <c r="X51" s="302">
        <f t="shared" si="6"/>
        <v>0</v>
      </c>
      <c r="Y51" s="302">
        <f t="shared" si="6"/>
        <v>0</v>
      </c>
      <c r="Z51" s="302">
        <f t="shared" si="6"/>
        <v>0</v>
      </c>
      <c r="AC51" s="62"/>
    </row>
    <row r="52" spans="1:29" s="28" customFormat="1" ht="13.5" customHeight="1" x14ac:dyDescent="0.2">
      <c r="A52" s="112">
        <v>2085</v>
      </c>
      <c r="B52" s="113">
        <f t="shared" ref="B52:Z52" si="7">ROUND(B31*(1+$A$44)/(1-$L$16),0)</f>
        <v>1240</v>
      </c>
      <c r="C52" s="113">
        <f t="shared" si="7"/>
        <v>1254</v>
      </c>
      <c r="D52" s="113">
        <f t="shared" si="7"/>
        <v>1277</v>
      </c>
      <c r="E52" s="113">
        <f t="shared" si="7"/>
        <v>1304</v>
      </c>
      <c r="F52" s="113">
        <f t="shared" si="7"/>
        <v>1325</v>
      </c>
      <c r="G52" s="113">
        <f t="shared" si="7"/>
        <v>1337</v>
      </c>
      <c r="H52" s="113">
        <f t="shared" si="7"/>
        <v>1358</v>
      </c>
      <c r="I52" s="536">
        <f t="shared" si="7"/>
        <v>1386</v>
      </c>
      <c r="J52" s="534">
        <f t="shared" si="7"/>
        <v>1406</v>
      </c>
      <c r="K52" s="443">
        <f t="shared" si="7"/>
        <v>1424</v>
      </c>
      <c r="L52" s="443">
        <f t="shared" si="7"/>
        <v>1442</v>
      </c>
      <c r="M52" s="443">
        <f t="shared" si="7"/>
        <v>1474</v>
      </c>
      <c r="N52" s="443">
        <f t="shared" si="7"/>
        <v>1493</v>
      </c>
      <c r="O52" s="443">
        <f t="shared" si="7"/>
        <v>1512</v>
      </c>
      <c r="P52" s="443">
        <f t="shared" si="7"/>
        <v>1526</v>
      </c>
      <c r="Q52" s="443">
        <f t="shared" si="7"/>
        <v>1542</v>
      </c>
      <c r="R52" s="443">
        <f t="shared" si="7"/>
        <v>1576</v>
      </c>
      <c r="S52" s="443">
        <f t="shared" si="7"/>
        <v>1740</v>
      </c>
      <c r="T52" s="444">
        <f t="shared" si="7"/>
        <v>1769</v>
      </c>
      <c r="U52" s="302">
        <f t="shared" si="7"/>
        <v>0</v>
      </c>
      <c r="V52" s="302">
        <f t="shared" si="7"/>
        <v>0</v>
      </c>
      <c r="W52" s="302">
        <f t="shared" si="7"/>
        <v>0</v>
      </c>
      <c r="X52" s="302">
        <f t="shared" si="7"/>
        <v>0</v>
      </c>
      <c r="Y52" s="302">
        <f t="shared" si="7"/>
        <v>0</v>
      </c>
      <c r="Z52" s="302">
        <f t="shared" si="7"/>
        <v>0</v>
      </c>
      <c r="AC52" s="62"/>
    </row>
    <row r="53" spans="1:29" s="28" customFormat="1" ht="13.5" customHeight="1" thickBot="1" x14ac:dyDescent="0.25">
      <c r="A53" s="112">
        <v>2210</v>
      </c>
      <c r="B53" s="113">
        <f t="shared" ref="B53:Z53" si="8">ROUND(B32*(1+$A$44)/(1-$L$16),0)</f>
        <v>1258</v>
      </c>
      <c r="C53" s="113">
        <f t="shared" si="8"/>
        <v>1279</v>
      </c>
      <c r="D53" s="113">
        <f t="shared" si="8"/>
        <v>1291</v>
      </c>
      <c r="E53" s="113">
        <f t="shared" si="8"/>
        <v>1328</v>
      </c>
      <c r="F53" s="113">
        <f t="shared" si="8"/>
        <v>1340</v>
      </c>
      <c r="G53" s="113">
        <f t="shared" si="8"/>
        <v>1362</v>
      </c>
      <c r="H53" s="113">
        <f t="shared" si="8"/>
        <v>1380</v>
      </c>
      <c r="I53" s="536">
        <f t="shared" si="8"/>
        <v>1410</v>
      </c>
      <c r="J53" s="535">
        <f t="shared" si="8"/>
        <v>1429</v>
      </c>
      <c r="K53" s="445">
        <f t="shared" si="8"/>
        <v>1450</v>
      </c>
      <c r="L53" s="445">
        <f t="shared" si="8"/>
        <v>1468</v>
      </c>
      <c r="M53" s="445">
        <f t="shared" si="8"/>
        <v>1500</v>
      </c>
      <c r="N53" s="445">
        <f t="shared" si="8"/>
        <v>1520</v>
      </c>
      <c r="O53" s="445">
        <f t="shared" si="8"/>
        <v>1536</v>
      </c>
      <c r="P53" s="445">
        <f t="shared" si="8"/>
        <v>1554</v>
      </c>
      <c r="Q53" s="445">
        <f t="shared" si="8"/>
        <v>1568</v>
      </c>
      <c r="R53" s="445">
        <f t="shared" si="8"/>
        <v>1607</v>
      </c>
      <c r="S53" s="445">
        <f t="shared" si="8"/>
        <v>1776</v>
      </c>
      <c r="T53" s="446">
        <f t="shared" si="8"/>
        <v>1802</v>
      </c>
      <c r="U53" s="302">
        <f t="shared" si="8"/>
        <v>0</v>
      </c>
      <c r="V53" s="302">
        <f t="shared" si="8"/>
        <v>0</v>
      </c>
      <c r="W53" s="302">
        <f t="shared" si="8"/>
        <v>0</v>
      </c>
      <c r="X53" s="302">
        <f t="shared" si="8"/>
        <v>0</v>
      </c>
      <c r="Y53" s="302">
        <f t="shared" si="8"/>
        <v>0</v>
      </c>
      <c r="Z53" s="302">
        <f t="shared" si="8"/>
        <v>0</v>
      </c>
      <c r="AC53" s="62"/>
    </row>
    <row r="54" spans="1:29" s="28" customFormat="1" ht="13.5" customHeight="1" x14ac:dyDescent="0.2">
      <c r="A54" s="112">
        <v>2335</v>
      </c>
      <c r="B54" s="113">
        <f t="shared" ref="B54:Z54" si="9">ROUND(B33*(1+$A$44)/(1-$L$16),0)</f>
        <v>1280</v>
      </c>
      <c r="C54" s="113">
        <f t="shared" si="9"/>
        <v>1295</v>
      </c>
      <c r="D54" s="113">
        <f t="shared" si="9"/>
        <v>1315</v>
      </c>
      <c r="E54" s="113">
        <f t="shared" si="9"/>
        <v>1350</v>
      </c>
      <c r="F54" s="113">
        <f t="shared" si="9"/>
        <v>1368</v>
      </c>
      <c r="G54" s="113">
        <f t="shared" si="9"/>
        <v>1382</v>
      </c>
      <c r="H54" s="113">
        <f t="shared" si="9"/>
        <v>1404</v>
      </c>
      <c r="I54" s="113">
        <f t="shared" si="9"/>
        <v>1441</v>
      </c>
      <c r="J54" s="113">
        <f t="shared" si="9"/>
        <v>1453</v>
      </c>
      <c r="K54" s="113">
        <f t="shared" si="9"/>
        <v>1474</v>
      </c>
      <c r="L54" s="113">
        <f t="shared" si="9"/>
        <v>1493</v>
      </c>
      <c r="M54" s="113">
        <f t="shared" si="9"/>
        <v>1526</v>
      </c>
      <c r="N54" s="113">
        <f t="shared" si="9"/>
        <v>1546</v>
      </c>
      <c r="O54" s="113">
        <f t="shared" si="9"/>
        <v>1562</v>
      </c>
      <c r="P54" s="113">
        <f t="shared" si="9"/>
        <v>1583</v>
      </c>
      <c r="Q54" s="113">
        <f t="shared" si="9"/>
        <v>1596</v>
      </c>
      <c r="R54" s="113">
        <f t="shared" si="9"/>
        <v>1640</v>
      </c>
      <c r="S54" s="113">
        <f t="shared" si="9"/>
        <v>1810</v>
      </c>
      <c r="T54" s="113">
        <f t="shared" si="9"/>
        <v>1836</v>
      </c>
      <c r="U54" s="302">
        <f t="shared" si="9"/>
        <v>0</v>
      </c>
      <c r="V54" s="302">
        <f t="shared" si="9"/>
        <v>0</v>
      </c>
      <c r="W54" s="302">
        <f t="shared" si="9"/>
        <v>0</v>
      </c>
      <c r="X54" s="302">
        <f t="shared" si="9"/>
        <v>0</v>
      </c>
      <c r="Y54" s="302">
        <f t="shared" si="9"/>
        <v>0</v>
      </c>
      <c r="Z54" s="302">
        <f t="shared" si="9"/>
        <v>0</v>
      </c>
      <c r="AC54" s="62"/>
    </row>
    <row r="55" spans="1:29" s="28" customFormat="1" ht="13.5" customHeight="1" x14ac:dyDescent="0.2">
      <c r="A55" s="112">
        <v>2460</v>
      </c>
      <c r="B55" s="113">
        <f t="shared" ref="B55:Z55" si="10">ROUND(B34*(1+$A$44)/(1-$L$16),0)</f>
        <v>1324</v>
      </c>
      <c r="C55" s="113">
        <f t="shared" si="10"/>
        <v>1337</v>
      </c>
      <c r="D55" s="113">
        <f t="shared" si="10"/>
        <v>1360</v>
      </c>
      <c r="E55" s="113">
        <f t="shared" si="10"/>
        <v>1402</v>
      </c>
      <c r="F55" s="113">
        <f t="shared" si="10"/>
        <v>1410</v>
      </c>
      <c r="G55" s="113">
        <f t="shared" si="10"/>
        <v>1429</v>
      </c>
      <c r="H55" s="113">
        <f t="shared" si="10"/>
        <v>1451</v>
      </c>
      <c r="I55" s="113">
        <f t="shared" si="10"/>
        <v>1490</v>
      </c>
      <c r="J55" s="113">
        <f t="shared" si="10"/>
        <v>1506</v>
      </c>
      <c r="K55" s="113">
        <f t="shared" si="10"/>
        <v>1526</v>
      </c>
      <c r="L55" s="113">
        <f t="shared" si="10"/>
        <v>1542</v>
      </c>
      <c r="M55" s="113">
        <f t="shared" si="10"/>
        <v>1583</v>
      </c>
      <c r="N55" s="113">
        <f t="shared" si="10"/>
        <v>1596</v>
      </c>
      <c r="O55" s="113">
        <f t="shared" si="10"/>
        <v>1618</v>
      </c>
      <c r="P55" s="113">
        <f t="shared" si="10"/>
        <v>1636</v>
      </c>
      <c r="Q55" s="113">
        <f t="shared" si="10"/>
        <v>1658</v>
      </c>
      <c r="R55" s="113">
        <f t="shared" si="10"/>
        <v>1710</v>
      </c>
      <c r="S55" s="113">
        <f t="shared" si="10"/>
        <v>1878</v>
      </c>
      <c r="T55" s="113">
        <f t="shared" si="10"/>
        <v>1906</v>
      </c>
      <c r="U55" s="302">
        <f t="shared" si="10"/>
        <v>0</v>
      </c>
      <c r="V55" s="302">
        <f t="shared" si="10"/>
        <v>0</v>
      </c>
      <c r="W55" s="302">
        <f t="shared" si="10"/>
        <v>0</v>
      </c>
      <c r="X55" s="302">
        <f t="shared" si="10"/>
        <v>0</v>
      </c>
      <c r="Y55" s="302">
        <f t="shared" si="10"/>
        <v>0</v>
      </c>
      <c r="Z55" s="302">
        <f t="shared" si="10"/>
        <v>0</v>
      </c>
      <c r="AC55" s="62"/>
    </row>
    <row r="56" spans="1:29" s="28" customFormat="1" ht="13.5" customHeight="1" x14ac:dyDescent="0.2">
      <c r="A56" s="112">
        <v>2585</v>
      </c>
      <c r="B56" s="114">
        <f t="shared" ref="B56:Z56" si="11">ROUND(B35*(1+$A$44)/(1-$L$16),0)</f>
        <v>0</v>
      </c>
      <c r="C56" s="114">
        <f t="shared" si="11"/>
        <v>0</v>
      </c>
      <c r="D56" s="114">
        <f t="shared" si="11"/>
        <v>0</v>
      </c>
      <c r="E56" s="114">
        <f t="shared" si="11"/>
        <v>0</v>
      </c>
      <c r="F56" s="114">
        <f t="shared" si="11"/>
        <v>0</v>
      </c>
      <c r="G56" s="114">
        <f t="shared" si="11"/>
        <v>0</v>
      </c>
      <c r="H56" s="114">
        <f t="shared" si="11"/>
        <v>0</v>
      </c>
      <c r="I56" s="114">
        <f t="shared" si="11"/>
        <v>0</v>
      </c>
      <c r="J56" s="114">
        <f t="shared" si="11"/>
        <v>0</v>
      </c>
      <c r="K56" s="114">
        <f t="shared" si="11"/>
        <v>0</v>
      </c>
      <c r="L56" s="114">
        <f t="shared" si="11"/>
        <v>0</v>
      </c>
      <c r="M56" s="114">
        <f t="shared" si="11"/>
        <v>0</v>
      </c>
      <c r="N56" s="114">
        <f t="shared" si="11"/>
        <v>0</v>
      </c>
      <c r="O56" s="114">
        <f t="shared" si="11"/>
        <v>0</v>
      </c>
      <c r="P56" s="114">
        <f t="shared" si="11"/>
        <v>0</v>
      </c>
      <c r="Q56" s="114">
        <f t="shared" si="11"/>
        <v>0</v>
      </c>
      <c r="R56" s="114">
        <f t="shared" si="11"/>
        <v>0</v>
      </c>
      <c r="S56" s="114">
        <f t="shared" si="11"/>
        <v>0</v>
      </c>
      <c r="T56" s="114">
        <f t="shared" si="11"/>
        <v>0</v>
      </c>
      <c r="U56" s="302">
        <f t="shared" si="11"/>
        <v>0</v>
      </c>
      <c r="V56" s="302">
        <f t="shared" si="11"/>
        <v>0</v>
      </c>
      <c r="W56" s="302">
        <f t="shared" si="11"/>
        <v>0</v>
      </c>
      <c r="X56" s="302">
        <f t="shared" si="11"/>
        <v>0</v>
      </c>
      <c r="Y56" s="302">
        <f t="shared" si="11"/>
        <v>0</v>
      </c>
      <c r="Z56" s="302">
        <f t="shared" si="11"/>
        <v>0</v>
      </c>
      <c r="AC56" s="62"/>
    </row>
    <row r="57" spans="1:29" s="28" customFormat="1" ht="13.5" customHeight="1" x14ac:dyDescent="0.2">
      <c r="A57" s="112">
        <v>2710</v>
      </c>
      <c r="B57" s="114">
        <f t="shared" ref="B57:Z57" si="12">ROUND(B36*(1+$A$44)/(1-$L$16),0)</f>
        <v>0</v>
      </c>
      <c r="C57" s="114">
        <f t="shared" si="12"/>
        <v>0</v>
      </c>
      <c r="D57" s="114">
        <f t="shared" si="12"/>
        <v>0</v>
      </c>
      <c r="E57" s="114">
        <f t="shared" si="12"/>
        <v>0</v>
      </c>
      <c r="F57" s="114">
        <f t="shared" si="12"/>
        <v>0</v>
      </c>
      <c r="G57" s="114">
        <f t="shared" si="12"/>
        <v>0</v>
      </c>
      <c r="H57" s="114">
        <f t="shared" si="12"/>
        <v>0</v>
      </c>
      <c r="I57" s="114">
        <f t="shared" si="12"/>
        <v>0</v>
      </c>
      <c r="J57" s="114">
        <f t="shared" si="12"/>
        <v>0</v>
      </c>
      <c r="K57" s="114">
        <f t="shared" si="12"/>
        <v>0</v>
      </c>
      <c r="L57" s="114">
        <f t="shared" si="12"/>
        <v>0</v>
      </c>
      <c r="M57" s="114">
        <f t="shared" si="12"/>
        <v>0</v>
      </c>
      <c r="N57" s="114">
        <f t="shared" si="12"/>
        <v>0</v>
      </c>
      <c r="O57" s="114">
        <f t="shared" si="12"/>
        <v>0</v>
      </c>
      <c r="P57" s="114">
        <f t="shared" si="12"/>
        <v>0</v>
      </c>
      <c r="Q57" s="114">
        <f t="shared" si="12"/>
        <v>0</v>
      </c>
      <c r="R57" s="114">
        <f t="shared" si="12"/>
        <v>0</v>
      </c>
      <c r="S57" s="114">
        <f t="shared" si="12"/>
        <v>0</v>
      </c>
      <c r="T57" s="114">
        <f t="shared" si="12"/>
        <v>0</v>
      </c>
      <c r="U57" s="302">
        <f t="shared" si="12"/>
        <v>0</v>
      </c>
      <c r="V57" s="302">
        <f t="shared" si="12"/>
        <v>0</v>
      </c>
      <c r="W57" s="302">
        <f t="shared" si="12"/>
        <v>0</v>
      </c>
      <c r="X57" s="302">
        <f t="shared" si="12"/>
        <v>0</v>
      </c>
      <c r="Y57" s="302">
        <f t="shared" si="12"/>
        <v>0</v>
      </c>
      <c r="Z57" s="302">
        <f t="shared" si="12"/>
        <v>0</v>
      </c>
      <c r="AC57" s="62"/>
    </row>
    <row r="58" spans="1:29" s="28" customFormat="1" ht="13.5" customHeight="1" x14ac:dyDescent="0.2">
      <c r="A58" s="112">
        <v>2835</v>
      </c>
      <c r="B58" s="114">
        <f t="shared" ref="B58:Z58" si="13">ROUND(B37*(1+$A$44)/(1-$L$16),0)</f>
        <v>0</v>
      </c>
      <c r="C58" s="114">
        <f t="shared" si="13"/>
        <v>0</v>
      </c>
      <c r="D58" s="114">
        <f t="shared" si="13"/>
        <v>0</v>
      </c>
      <c r="E58" s="114">
        <f t="shared" si="13"/>
        <v>0</v>
      </c>
      <c r="F58" s="114">
        <f t="shared" si="13"/>
        <v>0</v>
      </c>
      <c r="G58" s="114">
        <f t="shared" si="13"/>
        <v>0</v>
      </c>
      <c r="H58" s="114">
        <f t="shared" si="13"/>
        <v>0</v>
      </c>
      <c r="I58" s="114">
        <f t="shared" si="13"/>
        <v>0</v>
      </c>
      <c r="J58" s="114">
        <f t="shared" si="13"/>
        <v>0</v>
      </c>
      <c r="K58" s="114">
        <f t="shared" si="13"/>
        <v>0</v>
      </c>
      <c r="L58" s="114">
        <f t="shared" si="13"/>
        <v>0</v>
      </c>
      <c r="M58" s="114">
        <f t="shared" si="13"/>
        <v>0</v>
      </c>
      <c r="N58" s="114">
        <f t="shared" si="13"/>
        <v>0</v>
      </c>
      <c r="O58" s="114">
        <f t="shared" si="13"/>
        <v>0</v>
      </c>
      <c r="P58" s="114">
        <f t="shared" si="13"/>
        <v>0</v>
      </c>
      <c r="Q58" s="114">
        <f t="shared" si="13"/>
        <v>0</v>
      </c>
      <c r="R58" s="114">
        <f t="shared" si="13"/>
        <v>0</v>
      </c>
      <c r="S58" s="114">
        <f t="shared" si="13"/>
        <v>0</v>
      </c>
      <c r="T58" s="114">
        <f t="shared" si="13"/>
        <v>0</v>
      </c>
      <c r="U58" s="302">
        <f t="shared" si="13"/>
        <v>0</v>
      </c>
      <c r="V58" s="302">
        <f t="shared" si="13"/>
        <v>0</v>
      </c>
      <c r="W58" s="302">
        <f t="shared" si="13"/>
        <v>0</v>
      </c>
      <c r="X58" s="302">
        <f t="shared" si="13"/>
        <v>0</v>
      </c>
      <c r="Y58" s="302">
        <f t="shared" si="13"/>
        <v>0</v>
      </c>
      <c r="Z58" s="302">
        <f t="shared" si="13"/>
        <v>0</v>
      </c>
      <c r="AC58" s="62"/>
    </row>
    <row r="59" spans="1:29" s="28" customFormat="1" ht="13.5" customHeight="1" x14ac:dyDescent="0.2">
      <c r="A59" s="112">
        <v>2960</v>
      </c>
      <c r="B59" s="114">
        <f t="shared" ref="B59:Z59" si="14">ROUND(B38*(1+$A$44)/(1-$L$16),0)</f>
        <v>0</v>
      </c>
      <c r="C59" s="114">
        <f t="shared" si="14"/>
        <v>0</v>
      </c>
      <c r="D59" s="114">
        <f t="shared" si="14"/>
        <v>0</v>
      </c>
      <c r="E59" s="114">
        <f t="shared" si="14"/>
        <v>0</v>
      </c>
      <c r="F59" s="114">
        <f t="shared" si="14"/>
        <v>0</v>
      </c>
      <c r="G59" s="114">
        <f t="shared" si="14"/>
        <v>0</v>
      </c>
      <c r="H59" s="114">
        <f t="shared" si="14"/>
        <v>0</v>
      </c>
      <c r="I59" s="114">
        <f t="shared" si="14"/>
        <v>0</v>
      </c>
      <c r="J59" s="114">
        <f t="shared" si="14"/>
        <v>0</v>
      </c>
      <c r="K59" s="114">
        <f t="shared" si="14"/>
        <v>0</v>
      </c>
      <c r="L59" s="114">
        <f t="shared" si="14"/>
        <v>0</v>
      </c>
      <c r="M59" s="114">
        <f t="shared" si="14"/>
        <v>0</v>
      </c>
      <c r="N59" s="114">
        <f t="shared" si="14"/>
        <v>0</v>
      </c>
      <c r="O59" s="114">
        <f t="shared" si="14"/>
        <v>0</v>
      </c>
      <c r="P59" s="114">
        <f t="shared" si="14"/>
        <v>0</v>
      </c>
      <c r="Q59" s="114">
        <f t="shared" si="14"/>
        <v>0</v>
      </c>
      <c r="R59" s="114">
        <f t="shared" si="14"/>
        <v>0</v>
      </c>
      <c r="S59" s="114">
        <f t="shared" si="14"/>
        <v>0</v>
      </c>
      <c r="T59" s="114">
        <f t="shared" si="14"/>
        <v>0</v>
      </c>
      <c r="U59" s="114">
        <f t="shared" si="14"/>
        <v>0</v>
      </c>
      <c r="V59" s="114">
        <f t="shared" si="14"/>
        <v>0</v>
      </c>
      <c r="W59" s="114">
        <f t="shared" si="14"/>
        <v>0</v>
      </c>
      <c r="X59" s="114">
        <f t="shared" si="14"/>
        <v>0</v>
      </c>
      <c r="Y59" s="114">
        <f t="shared" si="14"/>
        <v>0</v>
      </c>
      <c r="Z59" s="114">
        <f t="shared" si="14"/>
        <v>0</v>
      </c>
      <c r="AC59" s="62"/>
    </row>
    <row r="60" spans="1:29" s="28" customFormat="1" ht="13.5" customHeight="1" x14ac:dyDescent="0.2">
      <c r="A60" s="112">
        <v>3085</v>
      </c>
      <c r="B60" s="114">
        <f t="shared" ref="B60:Z60" si="15">ROUND(B39*(1+$A$44)/(1-$L$16),0)</f>
        <v>0</v>
      </c>
      <c r="C60" s="114">
        <f t="shared" si="15"/>
        <v>0</v>
      </c>
      <c r="D60" s="114">
        <f t="shared" si="15"/>
        <v>0</v>
      </c>
      <c r="E60" s="114">
        <f t="shared" si="15"/>
        <v>0</v>
      </c>
      <c r="F60" s="114">
        <f t="shared" si="15"/>
        <v>0</v>
      </c>
      <c r="G60" s="114">
        <f t="shared" si="15"/>
        <v>0</v>
      </c>
      <c r="H60" s="114">
        <f t="shared" si="15"/>
        <v>0</v>
      </c>
      <c r="I60" s="114">
        <f t="shared" si="15"/>
        <v>0</v>
      </c>
      <c r="J60" s="114">
        <f t="shared" si="15"/>
        <v>0</v>
      </c>
      <c r="K60" s="114">
        <f t="shared" si="15"/>
        <v>0</v>
      </c>
      <c r="L60" s="114">
        <f t="shared" si="15"/>
        <v>0</v>
      </c>
      <c r="M60" s="114">
        <f t="shared" si="15"/>
        <v>0</v>
      </c>
      <c r="N60" s="114">
        <f t="shared" si="15"/>
        <v>0</v>
      </c>
      <c r="O60" s="114">
        <f t="shared" si="15"/>
        <v>0</v>
      </c>
      <c r="P60" s="114">
        <f t="shared" si="15"/>
        <v>0</v>
      </c>
      <c r="Q60" s="114">
        <f t="shared" si="15"/>
        <v>0</v>
      </c>
      <c r="R60" s="114">
        <f t="shared" si="15"/>
        <v>0</v>
      </c>
      <c r="S60" s="114">
        <f t="shared" si="15"/>
        <v>0</v>
      </c>
      <c r="T60" s="114">
        <f t="shared" si="15"/>
        <v>0</v>
      </c>
      <c r="U60" s="114">
        <f t="shared" si="15"/>
        <v>0</v>
      </c>
      <c r="V60" s="114">
        <f t="shared" si="15"/>
        <v>0</v>
      </c>
      <c r="W60" s="114">
        <f t="shared" si="15"/>
        <v>0</v>
      </c>
      <c r="X60" s="114">
        <f t="shared" si="15"/>
        <v>0</v>
      </c>
      <c r="Y60" s="114">
        <f t="shared" si="15"/>
        <v>0</v>
      </c>
      <c r="Z60" s="114">
        <f t="shared" si="15"/>
        <v>0</v>
      </c>
      <c r="AC60" s="62"/>
    </row>
    <row r="61" spans="1:29" s="28" customFormat="1" ht="13.5" customHeight="1" x14ac:dyDescent="0.2">
      <c r="A61" s="112">
        <v>3210</v>
      </c>
      <c r="B61" s="114">
        <f t="shared" ref="B61:Z61" si="16">ROUND(B40*(1+$A$44)/(1-$L$16),0)</f>
        <v>0</v>
      </c>
      <c r="C61" s="114">
        <f t="shared" si="16"/>
        <v>0</v>
      </c>
      <c r="D61" s="114">
        <f t="shared" si="16"/>
        <v>0</v>
      </c>
      <c r="E61" s="114">
        <f t="shared" si="16"/>
        <v>0</v>
      </c>
      <c r="F61" s="114">
        <f t="shared" si="16"/>
        <v>0</v>
      </c>
      <c r="G61" s="114">
        <f t="shared" si="16"/>
        <v>0</v>
      </c>
      <c r="H61" s="114">
        <f t="shared" si="16"/>
        <v>0</v>
      </c>
      <c r="I61" s="114">
        <f t="shared" si="16"/>
        <v>0</v>
      </c>
      <c r="J61" s="114">
        <f t="shared" si="16"/>
        <v>0</v>
      </c>
      <c r="K61" s="114">
        <f t="shared" si="16"/>
        <v>0</v>
      </c>
      <c r="L61" s="114">
        <f t="shared" si="16"/>
        <v>0</v>
      </c>
      <c r="M61" s="114">
        <f t="shared" si="16"/>
        <v>0</v>
      </c>
      <c r="N61" s="114">
        <f t="shared" si="16"/>
        <v>0</v>
      </c>
      <c r="O61" s="114">
        <f t="shared" si="16"/>
        <v>0</v>
      </c>
      <c r="P61" s="114">
        <f t="shared" si="16"/>
        <v>0</v>
      </c>
      <c r="Q61" s="114">
        <f t="shared" si="16"/>
        <v>0</v>
      </c>
      <c r="R61" s="114">
        <f t="shared" si="16"/>
        <v>0</v>
      </c>
      <c r="S61" s="114">
        <f t="shared" si="16"/>
        <v>0</v>
      </c>
      <c r="T61" s="114">
        <f t="shared" si="16"/>
        <v>0</v>
      </c>
      <c r="U61" s="114">
        <f t="shared" si="16"/>
        <v>0</v>
      </c>
      <c r="V61" s="114">
        <f t="shared" si="16"/>
        <v>0</v>
      </c>
      <c r="W61" s="114">
        <f t="shared" si="16"/>
        <v>0</v>
      </c>
      <c r="X61" s="114">
        <f t="shared" si="16"/>
        <v>0</v>
      </c>
      <c r="Y61" s="114">
        <f t="shared" si="16"/>
        <v>0</v>
      </c>
      <c r="Z61" s="114">
        <f t="shared" si="16"/>
        <v>0</v>
      </c>
      <c r="AC61" s="62"/>
    </row>
    <row r="62" spans="1:29" s="28" customFormat="1" ht="13.5" customHeight="1" x14ac:dyDescent="0.2">
      <c r="A62" s="133"/>
      <c r="B62" s="133"/>
      <c r="C62" s="133"/>
      <c r="D62" s="133"/>
      <c r="E62" s="133"/>
      <c r="F62" s="133"/>
      <c r="G62" s="133"/>
      <c r="H62" s="133"/>
      <c r="I62" s="133"/>
      <c r="J62" s="133"/>
      <c r="K62" s="133"/>
      <c r="L62" s="133"/>
      <c r="M62" s="133"/>
      <c r="N62" s="133"/>
      <c r="O62" s="133"/>
      <c r="P62" s="133"/>
      <c r="Q62" s="133"/>
      <c r="R62" s="133"/>
      <c r="S62" s="133"/>
      <c r="T62" s="133"/>
      <c r="U62" s="133"/>
      <c r="V62" s="133"/>
      <c r="W62" s="133"/>
      <c r="X62" s="133"/>
      <c r="Y62" s="133"/>
      <c r="Z62" s="133"/>
      <c r="AC62" s="62"/>
    </row>
    <row r="63" spans="1:29" s="28" customFormat="1" ht="13.5" customHeight="1" x14ac:dyDescent="0.2">
      <c r="A63" s="222" t="s">
        <v>44</v>
      </c>
      <c r="B63" s="133"/>
      <c r="C63" s="133"/>
      <c r="D63" s="133"/>
      <c r="E63" s="133"/>
      <c r="F63" s="133"/>
      <c r="G63" s="133"/>
      <c r="H63" s="133"/>
      <c r="I63" s="133"/>
      <c r="J63" s="133"/>
      <c r="K63" s="133"/>
      <c r="L63" s="133"/>
      <c r="M63" s="133"/>
      <c r="N63" s="133"/>
      <c r="O63" s="133"/>
      <c r="P63" s="133"/>
      <c r="Q63" s="133"/>
      <c r="R63" s="133"/>
      <c r="S63" s="133"/>
      <c r="T63" s="133"/>
      <c r="U63" s="133"/>
      <c r="V63" s="133"/>
      <c r="W63" s="133"/>
      <c r="X63" s="133"/>
      <c r="Y63" s="133"/>
      <c r="Z63" s="133"/>
      <c r="AC63" s="62"/>
    </row>
    <row r="64" spans="1:29" s="28" customFormat="1" ht="13.5" customHeight="1" x14ac:dyDescent="0.2">
      <c r="A64" s="222" t="s">
        <v>48</v>
      </c>
      <c r="B64" s="133"/>
      <c r="C64" s="133"/>
      <c r="D64" s="133"/>
      <c r="E64" s="133"/>
      <c r="F64" s="133"/>
      <c r="G64" s="133"/>
      <c r="H64" s="133"/>
      <c r="I64" s="133"/>
      <c r="J64" s="133"/>
      <c r="K64" s="133"/>
      <c r="L64" s="133"/>
      <c r="M64" s="133"/>
      <c r="N64" s="133"/>
      <c r="O64" s="133"/>
      <c r="P64" s="133"/>
      <c r="Q64" s="133"/>
      <c r="R64" s="133"/>
      <c r="S64" s="133"/>
      <c r="T64" s="133"/>
      <c r="U64" s="133"/>
      <c r="V64" s="133"/>
      <c r="W64" s="133"/>
      <c r="X64" s="133"/>
      <c r="Y64" s="133"/>
      <c r="Z64" s="133"/>
      <c r="AC64" s="62"/>
    </row>
    <row r="65" spans="1:54" s="28" customFormat="1" ht="13.5" customHeight="1" x14ac:dyDescent="0.2">
      <c r="A65" s="222" t="s">
        <v>45</v>
      </c>
      <c r="B65" s="133"/>
      <c r="C65" s="133"/>
      <c r="D65" s="133"/>
      <c r="E65" s="133"/>
      <c r="F65" s="133"/>
      <c r="G65" s="133"/>
      <c r="H65" s="133"/>
      <c r="I65" s="133"/>
      <c r="J65" s="133"/>
      <c r="K65" s="133"/>
      <c r="L65" s="133"/>
      <c r="M65" s="133"/>
      <c r="N65" s="133"/>
      <c r="O65" s="133"/>
      <c r="P65" s="133"/>
      <c r="Q65" s="133"/>
      <c r="R65" s="133"/>
      <c r="S65" s="133"/>
      <c r="T65" s="133"/>
      <c r="U65" s="133"/>
      <c r="V65" s="133"/>
      <c r="W65" s="133"/>
      <c r="X65" s="133"/>
      <c r="Y65" s="133"/>
      <c r="Z65" s="133"/>
      <c r="AC65" s="62"/>
    </row>
    <row r="66" spans="1:54" s="28" customFormat="1" ht="13.5" customHeight="1" x14ac:dyDescent="0.2">
      <c r="A66" s="222" t="s">
        <v>46</v>
      </c>
      <c r="B66" s="133"/>
      <c r="C66" s="133"/>
      <c r="D66" s="133"/>
      <c r="E66" s="133"/>
      <c r="F66" s="133"/>
      <c r="G66" s="133"/>
      <c r="H66" s="133"/>
      <c r="I66" s="133"/>
      <c r="J66" s="133"/>
      <c r="K66" s="133"/>
      <c r="L66" s="133"/>
      <c r="M66" s="133"/>
      <c r="N66" s="133"/>
      <c r="O66" s="133"/>
      <c r="P66" s="133"/>
      <c r="Q66" s="133"/>
      <c r="R66" s="133"/>
      <c r="S66" s="133"/>
      <c r="T66" s="133"/>
      <c r="U66" s="133"/>
      <c r="V66" s="133"/>
      <c r="W66" s="133"/>
      <c r="X66" s="133"/>
      <c r="Y66" s="133"/>
      <c r="Z66" s="133"/>
      <c r="AC66" s="62"/>
    </row>
    <row r="67" spans="1:54" s="28" customFormat="1" ht="13.5" customHeight="1" x14ac:dyDescent="0.2">
      <c r="A67" s="52"/>
      <c r="B67" s="52"/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  <c r="N67" s="52"/>
      <c r="O67" s="52"/>
      <c r="P67" s="52"/>
      <c r="Q67" s="52"/>
      <c r="R67" s="52"/>
      <c r="S67" s="52"/>
      <c r="T67" s="52"/>
      <c r="U67" s="52"/>
      <c r="V67" s="52"/>
      <c r="W67" s="52"/>
      <c r="X67" s="52"/>
      <c r="Y67" s="52"/>
      <c r="Z67" s="52"/>
      <c r="AC67" s="62"/>
    </row>
    <row r="68" spans="1:54" s="28" customFormat="1" ht="13.5" customHeight="1" x14ac:dyDescent="0.2">
      <c r="A68" s="52"/>
      <c r="B68" s="52"/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  <c r="N68" s="52"/>
      <c r="O68" s="52"/>
      <c r="P68" s="52"/>
      <c r="Q68" s="52"/>
      <c r="R68" s="52"/>
      <c r="S68" s="52"/>
      <c r="T68" s="52"/>
      <c r="U68" s="52"/>
      <c r="V68" s="52"/>
      <c r="W68" s="52"/>
      <c r="X68" s="52"/>
      <c r="Y68" s="52"/>
      <c r="Z68" s="52"/>
      <c r="AC68" s="62"/>
    </row>
    <row r="69" spans="1:54" s="28" customFormat="1" ht="36" hidden="1" customHeight="1" outlineLevel="1" thickBot="1" x14ac:dyDescent="0.25">
      <c r="A69" s="53" t="s">
        <v>373</v>
      </c>
      <c r="B69" s="53"/>
      <c r="C69" s="53"/>
      <c r="D69" s="53"/>
      <c r="E69" s="53"/>
      <c r="F69" s="53"/>
      <c r="G69" s="53"/>
      <c r="H69" s="53"/>
      <c r="I69" s="53"/>
      <c r="J69" s="53"/>
      <c r="K69" s="53"/>
      <c r="L69" s="53"/>
      <c r="M69" s="53"/>
      <c r="N69" s="53"/>
      <c r="O69" s="53"/>
      <c r="P69" s="53"/>
      <c r="Q69" s="6"/>
      <c r="R69" s="53"/>
      <c r="S69" s="53"/>
      <c r="T69" s="53"/>
      <c r="U69" s="53"/>
      <c r="V69" s="27"/>
      <c r="W69" s="27"/>
      <c r="X69" s="27"/>
      <c r="Y69" s="27"/>
      <c r="Z69" s="27"/>
      <c r="AA69" s="27"/>
      <c r="AB69" s="27"/>
      <c r="AC69" s="59"/>
      <c r="AD69" s="27"/>
      <c r="AE69" s="27"/>
      <c r="AF69" s="27"/>
      <c r="AG69" s="27"/>
      <c r="AH69" s="27"/>
      <c r="AI69" s="27"/>
      <c r="AJ69" s="27"/>
      <c r="AK69" s="27"/>
      <c r="AL69" s="27"/>
      <c r="AM69" s="27"/>
      <c r="AN69" s="27"/>
      <c r="AO69" s="27"/>
      <c r="AP69" s="27"/>
      <c r="AQ69" s="27"/>
      <c r="AR69" s="27"/>
      <c r="AS69" s="27"/>
      <c r="AT69" s="27"/>
      <c r="AU69" s="27"/>
      <c r="AV69" s="27"/>
      <c r="AW69" s="27"/>
      <c r="AX69" s="27"/>
      <c r="AY69" s="27"/>
      <c r="AZ69" s="27"/>
      <c r="BA69" s="27"/>
      <c r="BB69" s="27"/>
    </row>
    <row r="70" spans="1:54" s="28" customFormat="1" ht="12" hidden="1" customHeight="1" outlineLevel="1" thickBot="1" x14ac:dyDescent="0.25">
      <c r="A70" s="31"/>
      <c r="B70" s="32" t="s">
        <v>20</v>
      </c>
      <c r="C70" s="32" t="s">
        <v>21</v>
      </c>
      <c r="D70" s="32" t="s">
        <v>22</v>
      </c>
      <c r="E70" s="33">
        <v>2375</v>
      </c>
      <c r="F70" s="32" t="s">
        <v>23</v>
      </c>
      <c r="G70" s="32" t="s">
        <v>24</v>
      </c>
      <c r="H70" s="32" t="s">
        <v>25</v>
      </c>
      <c r="I70" s="32" t="s">
        <v>26</v>
      </c>
      <c r="J70" s="32" t="s">
        <v>27</v>
      </c>
      <c r="K70" s="32" t="s">
        <v>28</v>
      </c>
      <c r="L70" s="32" t="s">
        <v>29</v>
      </c>
      <c r="M70" s="32" t="s">
        <v>30</v>
      </c>
      <c r="N70" s="32" t="s">
        <v>31</v>
      </c>
      <c r="O70" s="32" t="s">
        <v>32</v>
      </c>
      <c r="P70" s="32" t="s">
        <v>33</v>
      </c>
      <c r="Q70" s="32" t="s">
        <v>34</v>
      </c>
      <c r="R70" s="32" t="s">
        <v>35</v>
      </c>
      <c r="S70" s="32" t="s">
        <v>36</v>
      </c>
      <c r="T70" s="32" t="s">
        <v>37</v>
      </c>
      <c r="U70" s="32" t="s">
        <v>38</v>
      </c>
      <c r="V70" s="32" t="s">
        <v>39</v>
      </c>
      <c r="W70" s="32" t="s">
        <v>40</v>
      </c>
      <c r="X70" s="32" t="s">
        <v>41</v>
      </c>
      <c r="Y70" s="32" t="s">
        <v>42</v>
      </c>
      <c r="Z70" s="34" t="s">
        <v>43</v>
      </c>
      <c r="AA70" s="27"/>
      <c r="AB70" s="27"/>
      <c r="AC70" s="59"/>
      <c r="AD70" s="27"/>
      <c r="AE70" s="27"/>
      <c r="AF70" s="27"/>
      <c r="AG70" s="27"/>
      <c r="AH70" s="27"/>
      <c r="AI70" s="27"/>
      <c r="AJ70" s="27"/>
      <c r="AK70" s="27"/>
      <c r="AL70" s="27"/>
      <c r="AM70" s="27"/>
      <c r="AN70" s="27"/>
      <c r="AO70" s="27"/>
      <c r="AP70" s="27"/>
      <c r="AQ70" s="27"/>
      <c r="AR70" s="27"/>
      <c r="AS70" s="27"/>
      <c r="AT70" s="27"/>
      <c r="AU70" s="27"/>
      <c r="AV70" s="27"/>
      <c r="AW70" s="27"/>
      <c r="AX70" s="27"/>
      <c r="AY70" s="27"/>
      <c r="AZ70" s="27"/>
      <c r="BA70" s="27"/>
      <c r="BB70" s="27"/>
    </row>
    <row r="71" spans="1:54" s="28" customFormat="1" ht="12" hidden="1" customHeight="1" outlineLevel="1" x14ac:dyDescent="0.2">
      <c r="A71" s="35">
        <v>1210</v>
      </c>
      <c r="B71" s="26">
        <v>875</v>
      </c>
      <c r="C71" s="26">
        <v>888</v>
      </c>
      <c r="D71" s="26">
        <v>897</v>
      </c>
      <c r="E71" s="26">
        <v>921</v>
      </c>
      <c r="F71" s="26">
        <v>933</v>
      </c>
      <c r="G71" s="26">
        <v>941</v>
      </c>
      <c r="H71" s="26">
        <v>952</v>
      </c>
      <c r="I71" s="26">
        <v>975</v>
      </c>
      <c r="J71" s="26">
        <v>988</v>
      </c>
      <c r="K71" s="26">
        <v>997</v>
      </c>
      <c r="L71" s="26">
        <v>1011</v>
      </c>
      <c r="M71" s="26">
        <v>1033</v>
      </c>
      <c r="N71" s="26">
        <v>1045</v>
      </c>
      <c r="O71" s="26">
        <v>1052</v>
      </c>
      <c r="P71" s="26">
        <v>1067</v>
      </c>
      <c r="Q71" s="26">
        <v>1074</v>
      </c>
      <c r="R71" s="36">
        <v>1099</v>
      </c>
      <c r="S71" s="26">
        <v>1228</v>
      </c>
      <c r="T71" s="37">
        <v>1241</v>
      </c>
      <c r="U71" s="38">
        <v>0</v>
      </c>
      <c r="V71" s="38">
        <v>0</v>
      </c>
      <c r="W71" s="38">
        <v>0</v>
      </c>
      <c r="X71" s="38">
        <v>0</v>
      </c>
      <c r="Y71" s="38">
        <v>0</v>
      </c>
      <c r="Z71" s="39">
        <v>0</v>
      </c>
      <c r="AA71" s="27"/>
      <c r="AB71" s="27"/>
      <c r="AC71" s="59"/>
      <c r="AD71" s="27"/>
      <c r="AE71" s="27"/>
      <c r="AF71" s="27"/>
      <c r="AG71" s="27"/>
      <c r="AH71" s="27"/>
      <c r="AI71" s="27"/>
      <c r="AJ71" s="27"/>
      <c r="AK71" s="27"/>
      <c r="AL71" s="27"/>
      <c r="AM71" s="27"/>
      <c r="AN71" s="27"/>
      <c r="AO71" s="27"/>
      <c r="AP71" s="27"/>
      <c r="AQ71" s="27"/>
      <c r="AR71" s="27"/>
      <c r="AS71" s="27"/>
      <c r="AT71" s="27"/>
      <c r="AU71" s="27"/>
      <c r="AV71" s="27"/>
      <c r="AW71" s="27"/>
      <c r="AX71" s="27"/>
      <c r="AY71" s="27"/>
      <c r="AZ71" s="27"/>
      <c r="BA71" s="27"/>
      <c r="BB71" s="27"/>
    </row>
    <row r="72" spans="1:54" s="28" customFormat="1" ht="12" hidden="1" customHeight="1" outlineLevel="1" x14ac:dyDescent="0.2">
      <c r="A72" s="40">
        <v>1335</v>
      </c>
      <c r="B72" s="26">
        <v>892</v>
      </c>
      <c r="C72" s="26">
        <v>904</v>
      </c>
      <c r="D72" s="26">
        <v>913</v>
      </c>
      <c r="E72" s="26">
        <v>939</v>
      </c>
      <c r="F72" s="26">
        <v>949</v>
      </c>
      <c r="G72" s="26">
        <v>963</v>
      </c>
      <c r="H72" s="26">
        <v>974</v>
      </c>
      <c r="I72" s="26">
        <v>996</v>
      </c>
      <c r="J72" s="26">
        <v>1010</v>
      </c>
      <c r="K72" s="26">
        <v>1015</v>
      </c>
      <c r="L72" s="26">
        <v>1032</v>
      </c>
      <c r="M72" s="26">
        <v>1052</v>
      </c>
      <c r="N72" s="26">
        <v>1067</v>
      </c>
      <c r="O72" s="26">
        <v>1074</v>
      </c>
      <c r="P72" s="26">
        <v>1087</v>
      </c>
      <c r="Q72" s="26">
        <v>1100</v>
      </c>
      <c r="R72" s="41">
        <v>1124</v>
      </c>
      <c r="S72" s="26">
        <v>1250</v>
      </c>
      <c r="T72" s="42">
        <v>1263</v>
      </c>
      <c r="U72" s="38">
        <v>0</v>
      </c>
      <c r="V72" s="38">
        <v>0</v>
      </c>
      <c r="W72" s="38">
        <v>0</v>
      </c>
      <c r="X72" s="38">
        <v>0</v>
      </c>
      <c r="Y72" s="38">
        <v>0</v>
      </c>
      <c r="Z72" s="39">
        <v>0</v>
      </c>
      <c r="AA72" s="27"/>
      <c r="AB72" s="27"/>
      <c r="AC72" s="59"/>
      <c r="AD72" s="27"/>
      <c r="AE72" s="27"/>
      <c r="AF72" s="27"/>
      <c r="AG72" s="27"/>
      <c r="AH72" s="27"/>
      <c r="AI72" s="27"/>
      <c r="AJ72" s="27"/>
      <c r="AK72" s="27"/>
      <c r="AL72" s="27"/>
      <c r="AM72" s="27"/>
      <c r="AN72" s="27"/>
      <c r="AO72" s="27"/>
      <c r="AP72" s="27"/>
      <c r="AQ72" s="27"/>
      <c r="AR72" s="27"/>
      <c r="AS72" s="27"/>
      <c r="AT72" s="27"/>
      <c r="AU72" s="27"/>
      <c r="AV72" s="27"/>
      <c r="AW72" s="27"/>
      <c r="AX72" s="27"/>
      <c r="AY72" s="27"/>
      <c r="AZ72" s="27"/>
      <c r="BA72" s="27"/>
      <c r="BB72" s="27"/>
    </row>
    <row r="73" spans="1:54" ht="12" hidden="1" customHeight="1" outlineLevel="1" x14ac:dyDescent="0.2">
      <c r="A73" s="40">
        <v>1460</v>
      </c>
      <c r="B73" s="26">
        <v>928</v>
      </c>
      <c r="C73" s="26">
        <v>939</v>
      </c>
      <c r="D73" s="26">
        <v>952</v>
      </c>
      <c r="E73" s="26">
        <v>975</v>
      </c>
      <c r="F73" s="26">
        <v>988</v>
      </c>
      <c r="G73" s="26">
        <v>998</v>
      </c>
      <c r="H73" s="26">
        <v>1012</v>
      </c>
      <c r="I73" s="26">
        <v>1035</v>
      </c>
      <c r="J73" s="26">
        <v>1047</v>
      </c>
      <c r="K73" s="26">
        <v>1065</v>
      </c>
      <c r="L73" s="26">
        <v>1073</v>
      </c>
      <c r="M73" s="26">
        <v>1096</v>
      </c>
      <c r="N73" s="26">
        <v>1111</v>
      </c>
      <c r="O73" s="26">
        <v>1121</v>
      </c>
      <c r="P73" s="26">
        <v>1133</v>
      </c>
      <c r="Q73" s="26">
        <v>1148</v>
      </c>
      <c r="R73" s="41">
        <v>1172</v>
      </c>
      <c r="S73" s="26">
        <v>1301</v>
      </c>
      <c r="T73" s="42">
        <v>1312</v>
      </c>
      <c r="U73" s="38">
        <v>0</v>
      </c>
      <c r="V73" s="38">
        <v>0</v>
      </c>
      <c r="W73" s="38">
        <v>0</v>
      </c>
      <c r="X73" s="38">
        <v>0</v>
      </c>
      <c r="Y73" s="38">
        <v>0</v>
      </c>
      <c r="Z73" s="39">
        <v>0</v>
      </c>
    </row>
    <row r="74" spans="1:54" ht="12" hidden="1" customHeight="1" outlineLevel="1" x14ac:dyDescent="0.2">
      <c r="A74" s="40">
        <v>1585</v>
      </c>
      <c r="B74" s="26">
        <v>942</v>
      </c>
      <c r="C74" s="26">
        <v>958</v>
      </c>
      <c r="D74" s="26">
        <v>971</v>
      </c>
      <c r="E74" s="26">
        <v>994</v>
      </c>
      <c r="F74" s="26">
        <v>1009</v>
      </c>
      <c r="G74" s="26">
        <v>1016</v>
      </c>
      <c r="H74" s="26">
        <v>1033</v>
      </c>
      <c r="I74" s="26">
        <v>1053</v>
      </c>
      <c r="J74" s="26">
        <v>1069</v>
      </c>
      <c r="K74" s="26">
        <v>1082</v>
      </c>
      <c r="L74" s="26">
        <v>1096</v>
      </c>
      <c r="M74" s="26">
        <v>1115</v>
      </c>
      <c r="N74" s="26">
        <v>1133</v>
      </c>
      <c r="O74" s="26">
        <v>1145</v>
      </c>
      <c r="P74" s="26">
        <v>1154</v>
      </c>
      <c r="Q74" s="26">
        <v>1170</v>
      </c>
      <c r="R74" s="41">
        <v>1192</v>
      </c>
      <c r="S74" s="26">
        <v>1324</v>
      </c>
      <c r="T74" s="42">
        <v>1339</v>
      </c>
      <c r="U74" s="38">
        <v>0</v>
      </c>
      <c r="V74" s="38">
        <v>0</v>
      </c>
      <c r="W74" s="38">
        <v>0</v>
      </c>
      <c r="X74" s="38">
        <v>0</v>
      </c>
      <c r="Y74" s="38">
        <v>0</v>
      </c>
      <c r="Z74" s="39">
        <v>0</v>
      </c>
    </row>
    <row r="75" spans="1:54" ht="12" hidden="1" customHeight="1" outlineLevel="1" x14ac:dyDescent="0.2">
      <c r="A75" s="40">
        <v>1710</v>
      </c>
      <c r="B75" s="26">
        <v>965</v>
      </c>
      <c r="C75" s="26">
        <v>974</v>
      </c>
      <c r="D75" s="26">
        <v>988</v>
      </c>
      <c r="E75" s="26">
        <v>1012</v>
      </c>
      <c r="F75" s="26">
        <v>1027</v>
      </c>
      <c r="G75" s="26">
        <v>1038</v>
      </c>
      <c r="H75" s="26">
        <v>1049</v>
      </c>
      <c r="I75" s="26">
        <v>1076</v>
      </c>
      <c r="J75" s="26">
        <v>1088</v>
      </c>
      <c r="K75" s="26">
        <v>1104</v>
      </c>
      <c r="L75" s="26">
        <v>1114</v>
      </c>
      <c r="M75" s="26">
        <v>1142</v>
      </c>
      <c r="N75" s="26">
        <v>1152</v>
      </c>
      <c r="O75" s="26">
        <v>1169</v>
      </c>
      <c r="P75" s="26">
        <v>1178</v>
      </c>
      <c r="Q75" s="26">
        <v>1191</v>
      </c>
      <c r="R75" s="41">
        <v>1216</v>
      </c>
      <c r="S75" s="26">
        <v>1348</v>
      </c>
      <c r="T75" s="42">
        <v>1362</v>
      </c>
      <c r="U75" s="38">
        <v>0</v>
      </c>
      <c r="V75" s="38">
        <v>0</v>
      </c>
      <c r="W75" s="38">
        <v>0</v>
      </c>
      <c r="X75" s="38">
        <v>0</v>
      </c>
      <c r="Y75" s="38">
        <v>0</v>
      </c>
      <c r="Z75" s="39">
        <v>0</v>
      </c>
    </row>
    <row r="76" spans="1:54" ht="12" hidden="1" customHeight="1" outlineLevel="1" x14ac:dyDescent="0.2">
      <c r="A76" s="40">
        <v>1835</v>
      </c>
      <c r="B76" s="26">
        <v>976</v>
      </c>
      <c r="C76" s="26">
        <v>993</v>
      </c>
      <c r="D76" s="26">
        <v>1008</v>
      </c>
      <c r="E76" s="26">
        <v>1033</v>
      </c>
      <c r="F76" s="26">
        <v>1045</v>
      </c>
      <c r="G76" s="26">
        <v>1063</v>
      </c>
      <c r="H76" s="26">
        <v>1071</v>
      </c>
      <c r="I76" s="26">
        <v>1096</v>
      </c>
      <c r="J76" s="26">
        <v>1111</v>
      </c>
      <c r="K76" s="26">
        <v>1124</v>
      </c>
      <c r="L76" s="26">
        <v>1135</v>
      </c>
      <c r="M76" s="26">
        <v>1168</v>
      </c>
      <c r="N76" s="26">
        <v>1175</v>
      </c>
      <c r="O76" s="26">
        <v>1190</v>
      </c>
      <c r="P76" s="26">
        <v>1206</v>
      </c>
      <c r="Q76" s="26">
        <v>1216</v>
      </c>
      <c r="R76" s="41">
        <v>1243</v>
      </c>
      <c r="S76" s="26">
        <v>1372</v>
      </c>
      <c r="T76" s="42">
        <v>1386</v>
      </c>
      <c r="U76" s="38">
        <v>0</v>
      </c>
      <c r="V76" s="38">
        <v>0</v>
      </c>
      <c r="W76" s="38">
        <v>0</v>
      </c>
      <c r="X76" s="38">
        <v>0</v>
      </c>
      <c r="Y76" s="38">
        <v>0</v>
      </c>
      <c r="Z76" s="39">
        <v>0</v>
      </c>
    </row>
    <row r="77" spans="1:54" ht="12" hidden="1" customHeight="1" outlineLevel="1" x14ac:dyDescent="0.2">
      <c r="A77" s="40">
        <v>1960</v>
      </c>
      <c r="B77" s="26">
        <v>1012</v>
      </c>
      <c r="C77" s="26">
        <v>1029</v>
      </c>
      <c r="D77" s="26">
        <v>1045</v>
      </c>
      <c r="E77" s="26">
        <v>1069</v>
      </c>
      <c r="F77" s="26">
        <v>1085</v>
      </c>
      <c r="G77" s="26">
        <v>1096</v>
      </c>
      <c r="H77" s="26">
        <v>1111</v>
      </c>
      <c r="I77" s="26">
        <v>1137</v>
      </c>
      <c r="J77" s="26">
        <v>1151</v>
      </c>
      <c r="K77" s="26">
        <v>1169</v>
      </c>
      <c r="L77" s="26">
        <v>1178</v>
      </c>
      <c r="M77" s="26">
        <v>1208</v>
      </c>
      <c r="N77" s="26">
        <v>1221</v>
      </c>
      <c r="O77" s="26">
        <v>1232</v>
      </c>
      <c r="P77" s="26">
        <v>1249</v>
      </c>
      <c r="Q77" s="26">
        <v>1262</v>
      </c>
      <c r="R77" s="41">
        <v>1289</v>
      </c>
      <c r="S77" s="26">
        <v>1423</v>
      </c>
      <c r="T77" s="42">
        <v>1442</v>
      </c>
      <c r="U77" s="38">
        <v>0</v>
      </c>
      <c r="V77" s="38">
        <v>0</v>
      </c>
      <c r="W77" s="38">
        <v>0</v>
      </c>
      <c r="X77" s="38">
        <v>0</v>
      </c>
      <c r="Y77" s="38">
        <v>0</v>
      </c>
      <c r="Z77" s="39">
        <v>0</v>
      </c>
    </row>
    <row r="78" spans="1:54" ht="12" hidden="1" customHeight="1" outlineLevel="1" x14ac:dyDescent="0.2">
      <c r="A78" s="43">
        <v>2085</v>
      </c>
      <c r="B78" s="26">
        <v>1033</v>
      </c>
      <c r="C78" s="26">
        <v>1045</v>
      </c>
      <c r="D78" s="26">
        <v>1064</v>
      </c>
      <c r="E78" s="26">
        <v>1087</v>
      </c>
      <c r="F78" s="26">
        <v>1104</v>
      </c>
      <c r="G78" s="26">
        <v>1114</v>
      </c>
      <c r="H78" s="26">
        <v>1132</v>
      </c>
      <c r="I78" s="26">
        <v>1155</v>
      </c>
      <c r="J78" s="26">
        <v>1172</v>
      </c>
      <c r="K78" s="26">
        <v>1187</v>
      </c>
      <c r="L78" s="26">
        <v>1202</v>
      </c>
      <c r="M78" s="26">
        <v>1228</v>
      </c>
      <c r="N78" s="26">
        <v>1244</v>
      </c>
      <c r="O78" s="26">
        <v>1260</v>
      </c>
      <c r="P78" s="26">
        <v>1272</v>
      </c>
      <c r="Q78" s="26">
        <v>1285</v>
      </c>
      <c r="R78" s="41">
        <v>1313</v>
      </c>
      <c r="S78" s="26">
        <v>1450</v>
      </c>
      <c r="T78" s="42">
        <v>1474</v>
      </c>
      <c r="U78" s="38">
        <v>0</v>
      </c>
      <c r="V78" s="38">
        <v>0</v>
      </c>
      <c r="W78" s="38">
        <v>0</v>
      </c>
      <c r="X78" s="38">
        <v>0</v>
      </c>
      <c r="Y78" s="38">
        <v>0</v>
      </c>
      <c r="Z78" s="39">
        <v>0</v>
      </c>
    </row>
    <row r="79" spans="1:54" ht="12" hidden="1" customHeight="1" outlineLevel="1" x14ac:dyDescent="0.2">
      <c r="A79" s="43">
        <v>2210</v>
      </c>
      <c r="B79" s="26">
        <v>1048</v>
      </c>
      <c r="C79" s="26">
        <v>1066</v>
      </c>
      <c r="D79" s="26">
        <v>1076</v>
      </c>
      <c r="E79" s="26">
        <v>1107</v>
      </c>
      <c r="F79" s="26">
        <v>1117</v>
      </c>
      <c r="G79" s="26">
        <v>1135</v>
      </c>
      <c r="H79" s="26">
        <v>1150</v>
      </c>
      <c r="I79" s="26">
        <v>1175</v>
      </c>
      <c r="J79" s="26">
        <v>1191</v>
      </c>
      <c r="K79" s="26">
        <v>1208</v>
      </c>
      <c r="L79" s="26">
        <v>1223</v>
      </c>
      <c r="M79" s="26">
        <v>1250</v>
      </c>
      <c r="N79" s="26">
        <v>1267</v>
      </c>
      <c r="O79" s="26">
        <v>1280</v>
      </c>
      <c r="P79" s="26">
        <v>1295</v>
      </c>
      <c r="Q79" s="26">
        <v>1307</v>
      </c>
      <c r="R79" s="41">
        <v>1339</v>
      </c>
      <c r="S79" s="26">
        <v>1480</v>
      </c>
      <c r="T79" s="42">
        <v>1502</v>
      </c>
      <c r="U79" s="38">
        <v>0</v>
      </c>
      <c r="V79" s="38">
        <v>0</v>
      </c>
      <c r="W79" s="38">
        <v>0</v>
      </c>
      <c r="X79" s="38">
        <v>0</v>
      </c>
      <c r="Y79" s="38">
        <v>0</v>
      </c>
      <c r="Z79" s="39">
        <v>0</v>
      </c>
    </row>
    <row r="80" spans="1:54" ht="12" hidden="1" customHeight="1" outlineLevel="1" x14ac:dyDescent="0.2">
      <c r="A80" s="43">
        <v>2335</v>
      </c>
      <c r="B80" s="26">
        <v>1067</v>
      </c>
      <c r="C80" s="26">
        <v>1079</v>
      </c>
      <c r="D80" s="26">
        <v>1096</v>
      </c>
      <c r="E80" s="26">
        <v>1125</v>
      </c>
      <c r="F80" s="26">
        <v>1140</v>
      </c>
      <c r="G80" s="26">
        <v>1152</v>
      </c>
      <c r="H80" s="26">
        <v>1170</v>
      </c>
      <c r="I80" s="26">
        <v>1201</v>
      </c>
      <c r="J80" s="26">
        <v>1211</v>
      </c>
      <c r="K80" s="26">
        <v>1228</v>
      </c>
      <c r="L80" s="26">
        <v>1244</v>
      </c>
      <c r="M80" s="26">
        <v>1272</v>
      </c>
      <c r="N80" s="26">
        <v>1288</v>
      </c>
      <c r="O80" s="26">
        <v>1302</v>
      </c>
      <c r="P80" s="26">
        <v>1319</v>
      </c>
      <c r="Q80" s="26">
        <v>1330</v>
      </c>
      <c r="R80" s="41">
        <v>1367</v>
      </c>
      <c r="S80" s="26">
        <v>1508</v>
      </c>
      <c r="T80" s="42">
        <v>1530</v>
      </c>
      <c r="U80" s="38">
        <v>0</v>
      </c>
      <c r="V80" s="38">
        <v>0</v>
      </c>
      <c r="W80" s="38">
        <v>0</v>
      </c>
      <c r="X80" s="38">
        <v>0</v>
      </c>
      <c r="Y80" s="38">
        <v>0</v>
      </c>
      <c r="Z80" s="39">
        <v>0</v>
      </c>
    </row>
    <row r="81" spans="1:26" ht="12" hidden="1" customHeight="1" outlineLevel="1" thickBot="1" x14ac:dyDescent="0.25">
      <c r="A81" s="43">
        <v>2460</v>
      </c>
      <c r="B81" s="44">
        <v>1103</v>
      </c>
      <c r="C81" s="45">
        <v>1114</v>
      </c>
      <c r="D81" s="45">
        <v>1133</v>
      </c>
      <c r="E81" s="45">
        <v>1168</v>
      </c>
      <c r="F81" s="45">
        <v>1175</v>
      </c>
      <c r="G81" s="45">
        <v>1191</v>
      </c>
      <c r="H81" s="45">
        <v>1209</v>
      </c>
      <c r="I81" s="45">
        <v>1242</v>
      </c>
      <c r="J81" s="45">
        <v>1255</v>
      </c>
      <c r="K81" s="45">
        <v>1272</v>
      </c>
      <c r="L81" s="45">
        <v>1285</v>
      </c>
      <c r="M81" s="45">
        <v>1319</v>
      </c>
      <c r="N81" s="45">
        <v>1330</v>
      </c>
      <c r="O81" s="45">
        <v>1348</v>
      </c>
      <c r="P81" s="45">
        <v>1363</v>
      </c>
      <c r="Q81" s="45">
        <v>1382</v>
      </c>
      <c r="R81" s="46">
        <v>1425</v>
      </c>
      <c r="S81" s="45">
        <v>1565</v>
      </c>
      <c r="T81" s="47">
        <v>1588</v>
      </c>
      <c r="U81" s="38">
        <v>0</v>
      </c>
      <c r="V81" s="38">
        <v>0</v>
      </c>
      <c r="W81" s="38">
        <v>0</v>
      </c>
      <c r="X81" s="38">
        <v>0</v>
      </c>
      <c r="Y81" s="38">
        <v>0</v>
      </c>
      <c r="Z81" s="39">
        <v>0</v>
      </c>
    </row>
    <row r="82" spans="1:26" ht="12" hidden="1" customHeight="1" outlineLevel="1" x14ac:dyDescent="0.2">
      <c r="A82" s="43">
        <v>2585</v>
      </c>
      <c r="B82" s="38">
        <v>0</v>
      </c>
      <c r="C82" s="38">
        <v>0</v>
      </c>
      <c r="D82" s="38">
        <v>0</v>
      </c>
      <c r="E82" s="38">
        <v>0</v>
      </c>
      <c r="F82" s="38">
        <v>0</v>
      </c>
      <c r="G82" s="38">
        <v>0</v>
      </c>
      <c r="H82" s="38">
        <v>0</v>
      </c>
      <c r="I82" s="38">
        <v>0</v>
      </c>
      <c r="J82" s="38">
        <v>0</v>
      </c>
      <c r="K82" s="38">
        <v>0</v>
      </c>
      <c r="L82" s="38">
        <v>0</v>
      </c>
      <c r="M82" s="38">
        <v>0</v>
      </c>
      <c r="N82" s="38">
        <v>0</v>
      </c>
      <c r="O82" s="38">
        <v>0</v>
      </c>
      <c r="P82" s="38">
        <v>0</v>
      </c>
      <c r="Q82" s="38">
        <v>0</v>
      </c>
      <c r="R82" s="38">
        <v>0</v>
      </c>
      <c r="S82" s="38">
        <v>0</v>
      </c>
      <c r="T82" s="38">
        <v>0</v>
      </c>
      <c r="U82" s="38">
        <v>0</v>
      </c>
      <c r="V82" s="38">
        <v>0</v>
      </c>
      <c r="W82" s="38">
        <v>0</v>
      </c>
      <c r="X82" s="38">
        <v>0</v>
      </c>
      <c r="Y82" s="38">
        <v>0</v>
      </c>
      <c r="Z82" s="39">
        <v>0</v>
      </c>
    </row>
    <row r="83" spans="1:26" ht="12" hidden="1" customHeight="1" outlineLevel="1" x14ac:dyDescent="0.2">
      <c r="A83" s="43">
        <v>2710</v>
      </c>
      <c r="B83" s="38">
        <v>0</v>
      </c>
      <c r="C83" s="38">
        <v>0</v>
      </c>
      <c r="D83" s="38">
        <v>0</v>
      </c>
      <c r="E83" s="38">
        <v>0</v>
      </c>
      <c r="F83" s="38">
        <v>0</v>
      </c>
      <c r="G83" s="38">
        <v>0</v>
      </c>
      <c r="H83" s="38">
        <v>0</v>
      </c>
      <c r="I83" s="38">
        <v>0</v>
      </c>
      <c r="J83" s="38">
        <v>0</v>
      </c>
      <c r="K83" s="38">
        <v>0</v>
      </c>
      <c r="L83" s="38">
        <v>0</v>
      </c>
      <c r="M83" s="38">
        <v>0</v>
      </c>
      <c r="N83" s="38">
        <v>0</v>
      </c>
      <c r="O83" s="38">
        <v>0</v>
      </c>
      <c r="P83" s="38">
        <v>0</v>
      </c>
      <c r="Q83" s="38">
        <v>0</v>
      </c>
      <c r="R83" s="38">
        <v>0</v>
      </c>
      <c r="S83" s="38">
        <v>0</v>
      </c>
      <c r="T83" s="38">
        <v>0</v>
      </c>
      <c r="U83" s="38">
        <v>0</v>
      </c>
      <c r="V83" s="38">
        <v>0</v>
      </c>
      <c r="W83" s="38">
        <v>0</v>
      </c>
      <c r="X83" s="38">
        <v>0</v>
      </c>
      <c r="Y83" s="38">
        <v>0</v>
      </c>
      <c r="Z83" s="39">
        <v>0</v>
      </c>
    </row>
    <row r="84" spans="1:26" ht="12" hidden="1" customHeight="1" outlineLevel="1" x14ac:dyDescent="0.2">
      <c r="A84" s="43">
        <v>2835</v>
      </c>
      <c r="B84" s="38">
        <v>0</v>
      </c>
      <c r="C84" s="38">
        <v>0</v>
      </c>
      <c r="D84" s="38">
        <v>0</v>
      </c>
      <c r="E84" s="38">
        <v>0</v>
      </c>
      <c r="F84" s="38">
        <v>0</v>
      </c>
      <c r="G84" s="38">
        <v>0</v>
      </c>
      <c r="H84" s="38">
        <v>0</v>
      </c>
      <c r="I84" s="38">
        <v>0</v>
      </c>
      <c r="J84" s="38">
        <v>0</v>
      </c>
      <c r="K84" s="38">
        <v>0</v>
      </c>
      <c r="L84" s="38">
        <v>0</v>
      </c>
      <c r="M84" s="38">
        <v>0</v>
      </c>
      <c r="N84" s="38">
        <v>0</v>
      </c>
      <c r="O84" s="38">
        <v>0</v>
      </c>
      <c r="P84" s="38">
        <v>0</v>
      </c>
      <c r="Q84" s="38">
        <v>0</v>
      </c>
      <c r="R84" s="38">
        <v>0</v>
      </c>
      <c r="S84" s="38">
        <v>0</v>
      </c>
      <c r="T84" s="38">
        <v>0</v>
      </c>
      <c r="U84" s="38">
        <v>0</v>
      </c>
      <c r="V84" s="38">
        <v>0</v>
      </c>
      <c r="W84" s="38">
        <v>0</v>
      </c>
      <c r="X84" s="38">
        <v>0</v>
      </c>
      <c r="Y84" s="38">
        <v>0</v>
      </c>
      <c r="Z84" s="39">
        <v>0</v>
      </c>
    </row>
    <row r="85" spans="1:26" ht="12" hidden="1" customHeight="1" outlineLevel="1" x14ac:dyDescent="0.2">
      <c r="A85" s="43">
        <v>2960</v>
      </c>
      <c r="B85" s="38">
        <v>0</v>
      </c>
      <c r="C85" s="38">
        <v>0</v>
      </c>
      <c r="D85" s="38">
        <v>0</v>
      </c>
      <c r="E85" s="38">
        <v>0</v>
      </c>
      <c r="F85" s="38">
        <v>0</v>
      </c>
      <c r="G85" s="38">
        <v>0</v>
      </c>
      <c r="H85" s="38">
        <v>0</v>
      </c>
      <c r="I85" s="38">
        <v>0</v>
      </c>
      <c r="J85" s="38">
        <v>0</v>
      </c>
      <c r="K85" s="38">
        <v>0</v>
      </c>
      <c r="L85" s="38">
        <v>0</v>
      </c>
      <c r="M85" s="38">
        <v>0</v>
      </c>
      <c r="N85" s="38">
        <v>0</v>
      </c>
      <c r="O85" s="38">
        <v>0</v>
      </c>
      <c r="P85" s="38">
        <v>0</v>
      </c>
      <c r="Q85" s="38">
        <v>0</v>
      </c>
      <c r="R85" s="38">
        <v>0</v>
      </c>
      <c r="S85" s="38">
        <v>0</v>
      </c>
      <c r="T85" s="38">
        <v>0</v>
      </c>
      <c r="U85" s="38">
        <v>0</v>
      </c>
      <c r="V85" s="38">
        <v>0</v>
      </c>
      <c r="W85" s="38">
        <v>0</v>
      </c>
      <c r="X85" s="38">
        <v>0</v>
      </c>
      <c r="Y85" s="38">
        <v>0</v>
      </c>
      <c r="Z85" s="39">
        <v>0</v>
      </c>
    </row>
    <row r="86" spans="1:26" ht="12" hidden="1" customHeight="1" outlineLevel="1" x14ac:dyDescent="0.2">
      <c r="A86" s="43">
        <v>3085</v>
      </c>
      <c r="B86" s="38">
        <v>0</v>
      </c>
      <c r="C86" s="38">
        <v>0</v>
      </c>
      <c r="D86" s="38">
        <v>0</v>
      </c>
      <c r="E86" s="38">
        <v>0</v>
      </c>
      <c r="F86" s="38">
        <v>0</v>
      </c>
      <c r="G86" s="38">
        <v>0</v>
      </c>
      <c r="H86" s="38">
        <v>0</v>
      </c>
      <c r="I86" s="38">
        <v>0</v>
      </c>
      <c r="J86" s="38">
        <v>0</v>
      </c>
      <c r="K86" s="38">
        <v>0</v>
      </c>
      <c r="L86" s="38">
        <v>0</v>
      </c>
      <c r="M86" s="38">
        <v>0</v>
      </c>
      <c r="N86" s="38">
        <v>0</v>
      </c>
      <c r="O86" s="38">
        <v>0</v>
      </c>
      <c r="P86" s="38">
        <v>0</v>
      </c>
      <c r="Q86" s="38">
        <v>0</v>
      </c>
      <c r="R86" s="38">
        <v>0</v>
      </c>
      <c r="S86" s="38">
        <v>0</v>
      </c>
      <c r="T86" s="38">
        <v>0</v>
      </c>
      <c r="U86" s="38">
        <v>0</v>
      </c>
      <c r="V86" s="38">
        <v>0</v>
      </c>
      <c r="W86" s="38">
        <v>0</v>
      </c>
      <c r="X86" s="38">
        <v>0</v>
      </c>
      <c r="Y86" s="38">
        <v>0</v>
      </c>
      <c r="Z86" s="39">
        <v>0</v>
      </c>
    </row>
    <row r="87" spans="1:26" ht="12" hidden="1" customHeight="1" outlineLevel="1" thickBot="1" x14ac:dyDescent="0.25">
      <c r="A87" s="49">
        <v>3210</v>
      </c>
      <c r="B87" s="50">
        <v>0</v>
      </c>
      <c r="C87" s="50">
        <v>0</v>
      </c>
      <c r="D87" s="50">
        <v>0</v>
      </c>
      <c r="E87" s="50">
        <v>0</v>
      </c>
      <c r="F87" s="50">
        <v>0</v>
      </c>
      <c r="G87" s="50">
        <v>0</v>
      </c>
      <c r="H87" s="50">
        <v>0</v>
      </c>
      <c r="I87" s="50">
        <v>0</v>
      </c>
      <c r="J87" s="50">
        <v>0</v>
      </c>
      <c r="K87" s="50">
        <v>0</v>
      </c>
      <c r="L87" s="50">
        <v>0</v>
      </c>
      <c r="M87" s="50">
        <v>0</v>
      </c>
      <c r="N87" s="50">
        <v>0</v>
      </c>
      <c r="O87" s="50">
        <v>0</v>
      </c>
      <c r="P87" s="50">
        <v>0</v>
      </c>
      <c r="Q87" s="50">
        <v>0</v>
      </c>
      <c r="R87" s="50">
        <v>0</v>
      </c>
      <c r="S87" s="50">
        <v>0</v>
      </c>
      <c r="T87" s="50">
        <v>0</v>
      </c>
      <c r="U87" s="50">
        <v>0</v>
      </c>
      <c r="V87" s="50">
        <v>0</v>
      </c>
      <c r="W87" s="50">
        <v>0</v>
      </c>
      <c r="X87" s="50">
        <v>0</v>
      </c>
      <c r="Y87" s="50">
        <v>0</v>
      </c>
      <c r="Z87" s="51">
        <v>0</v>
      </c>
    </row>
    <row r="88" spans="1:26" collapsed="1" x14ac:dyDescent="0.2"/>
    <row r="89" spans="1:26" ht="23.25" hidden="1" outlineLevel="1" thickBot="1" x14ac:dyDescent="0.25">
      <c r="A89" s="53" t="s">
        <v>374</v>
      </c>
    </row>
    <row r="90" spans="1:26" ht="12" hidden="1" outlineLevel="1" thickBot="1" x14ac:dyDescent="0.25">
      <c r="A90" s="31">
        <v>0</v>
      </c>
      <c r="B90" s="32">
        <v>2000</v>
      </c>
      <c r="C90" s="32">
        <v>2125</v>
      </c>
      <c r="D90" s="32">
        <v>2250</v>
      </c>
      <c r="E90" s="33">
        <v>2375</v>
      </c>
      <c r="F90" s="32">
        <v>2500</v>
      </c>
      <c r="G90" s="32">
        <v>2625</v>
      </c>
      <c r="H90" s="32">
        <v>2750</v>
      </c>
      <c r="I90" s="32">
        <v>2875</v>
      </c>
      <c r="J90" s="32">
        <v>3000</v>
      </c>
      <c r="K90" s="32">
        <v>3125</v>
      </c>
      <c r="L90" s="32">
        <v>3250</v>
      </c>
      <c r="M90" s="32">
        <v>3375</v>
      </c>
      <c r="N90" s="32">
        <v>3500</v>
      </c>
      <c r="O90" s="32">
        <v>3625</v>
      </c>
      <c r="P90" s="32">
        <v>3750</v>
      </c>
      <c r="Q90" s="32">
        <v>3875</v>
      </c>
      <c r="R90" s="32">
        <v>4000</v>
      </c>
      <c r="S90" s="32">
        <v>4125</v>
      </c>
      <c r="T90" s="32">
        <v>4250</v>
      </c>
      <c r="U90" s="32">
        <v>4375</v>
      </c>
      <c r="V90" s="32">
        <v>4500</v>
      </c>
      <c r="W90" s="32">
        <v>4625</v>
      </c>
      <c r="X90" s="32">
        <v>4750</v>
      </c>
      <c r="Y90" s="32">
        <v>4875</v>
      </c>
      <c r="Z90" s="34">
        <v>5000</v>
      </c>
    </row>
    <row r="91" spans="1:26" hidden="1" outlineLevel="1" x14ac:dyDescent="0.2">
      <c r="A91" s="35">
        <v>1210</v>
      </c>
      <c r="B91" s="26">
        <v>970</v>
      </c>
      <c r="C91" s="26">
        <v>985</v>
      </c>
      <c r="D91" s="26">
        <v>996</v>
      </c>
      <c r="E91" s="26">
        <v>1023</v>
      </c>
      <c r="F91" s="26">
        <v>1035</v>
      </c>
      <c r="G91" s="26">
        <v>1045</v>
      </c>
      <c r="H91" s="26">
        <v>1056</v>
      </c>
      <c r="I91" s="26">
        <v>1082</v>
      </c>
      <c r="J91" s="26">
        <v>1097</v>
      </c>
      <c r="K91" s="26">
        <v>1107</v>
      </c>
      <c r="L91" s="26">
        <v>1122</v>
      </c>
      <c r="M91" s="26">
        <v>1146</v>
      </c>
      <c r="N91" s="26">
        <v>1159</v>
      </c>
      <c r="O91" s="26">
        <v>1167</v>
      </c>
      <c r="P91" s="26">
        <v>1185</v>
      </c>
      <c r="Q91" s="26">
        <v>1192</v>
      </c>
      <c r="R91" s="36">
        <v>1219</v>
      </c>
      <c r="S91" s="26">
        <v>1363</v>
      </c>
      <c r="T91" s="37">
        <v>1377</v>
      </c>
      <c r="U91" s="38">
        <v>1410</v>
      </c>
      <c r="V91" s="38">
        <v>1425</v>
      </c>
      <c r="W91" s="38">
        <v>1439</v>
      </c>
      <c r="X91" s="38">
        <v>1454</v>
      </c>
      <c r="Y91" s="38">
        <v>1484</v>
      </c>
      <c r="Z91" s="39">
        <v>1505</v>
      </c>
    </row>
    <row r="92" spans="1:26" hidden="1" outlineLevel="1" x14ac:dyDescent="0.2">
      <c r="A92" s="40">
        <v>1335</v>
      </c>
      <c r="B92" s="26">
        <v>990</v>
      </c>
      <c r="C92" s="26">
        <v>1003</v>
      </c>
      <c r="D92" s="26">
        <v>1013</v>
      </c>
      <c r="E92" s="26">
        <v>1043</v>
      </c>
      <c r="F92" s="26">
        <v>1054</v>
      </c>
      <c r="G92" s="26">
        <v>1068</v>
      </c>
      <c r="H92" s="26">
        <v>1080</v>
      </c>
      <c r="I92" s="26">
        <v>1106</v>
      </c>
      <c r="J92" s="26">
        <v>1121</v>
      </c>
      <c r="K92" s="26">
        <v>1128</v>
      </c>
      <c r="L92" s="26">
        <v>1145</v>
      </c>
      <c r="M92" s="26">
        <v>1167</v>
      </c>
      <c r="N92" s="26">
        <v>1185</v>
      </c>
      <c r="O92" s="26">
        <v>1192</v>
      </c>
      <c r="P92" s="26">
        <v>1207</v>
      </c>
      <c r="Q92" s="26">
        <v>1221</v>
      </c>
      <c r="R92" s="41">
        <v>1247</v>
      </c>
      <c r="S92" s="26">
        <v>1387</v>
      </c>
      <c r="T92" s="42">
        <v>1401</v>
      </c>
      <c r="U92" s="38">
        <v>1441</v>
      </c>
      <c r="V92" s="38">
        <v>1454</v>
      </c>
      <c r="W92" s="38">
        <v>1466</v>
      </c>
      <c r="X92" s="38">
        <v>1484</v>
      </c>
      <c r="Y92" s="38">
        <v>1522</v>
      </c>
      <c r="Z92" s="39">
        <v>1541</v>
      </c>
    </row>
    <row r="93" spans="1:26" hidden="1" outlineLevel="1" x14ac:dyDescent="0.2">
      <c r="A93" s="40">
        <v>1460</v>
      </c>
      <c r="B93" s="26">
        <v>1031</v>
      </c>
      <c r="C93" s="26">
        <v>1043</v>
      </c>
      <c r="D93" s="26">
        <v>1056</v>
      </c>
      <c r="E93" s="26">
        <v>1082</v>
      </c>
      <c r="F93" s="26">
        <v>1097</v>
      </c>
      <c r="G93" s="26">
        <v>1108</v>
      </c>
      <c r="H93" s="26">
        <v>1123</v>
      </c>
      <c r="I93" s="26">
        <v>1150</v>
      </c>
      <c r="J93" s="26">
        <v>1163</v>
      </c>
      <c r="K93" s="26">
        <v>1181</v>
      </c>
      <c r="L93" s="26">
        <v>1190</v>
      </c>
      <c r="M93" s="26">
        <v>1217</v>
      </c>
      <c r="N93" s="26">
        <v>1233</v>
      </c>
      <c r="O93" s="26">
        <v>1244</v>
      </c>
      <c r="P93" s="26">
        <v>1258</v>
      </c>
      <c r="Q93" s="26">
        <v>1275</v>
      </c>
      <c r="R93" s="41">
        <v>1300</v>
      </c>
      <c r="S93" s="26">
        <v>1444</v>
      </c>
      <c r="T93" s="42">
        <v>1456</v>
      </c>
      <c r="U93" s="38">
        <v>1496</v>
      </c>
      <c r="V93" s="38">
        <v>1511</v>
      </c>
      <c r="W93" s="38">
        <v>1531</v>
      </c>
      <c r="X93" s="38">
        <v>1553</v>
      </c>
      <c r="Y93" s="38">
        <v>1593</v>
      </c>
      <c r="Z93" s="39">
        <v>1612</v>
      </c>
    </row>
    <row r="94" spans="1:26" hidden="1" outlineLevel="1" x14ac:dyDescent="0.2">
      <c r="A94" s="40">
        <v>1585</v>
      </c>
      <c r="B94" s="26">
        <v>1046</v>
      </c>
      <c r="C94" s="26">
        <v>1064</v>
      </c>
      <c r="D94" s="26">
        <v>1078</v>
      </c>
      <c r="E94" s="26">
        <v>1104</v>
      </c>
      <c r="F94" s="26">
        <v>1120</v>
      </c>
      <c r="G94" s="26">
        <v>1129</v>
      </c>
      <c r="H94" s="26">
        <v>1146</v>
      </c>
      <c r="I94" s="26">
        <v>1168</v>
      </c>
      <c r="J94" s="26">
        <v>1187</v>
      </c>
      <c r="K94" s="26">
        <v>1201</v>
      </c>
      <c r="L94" s="26">
        <v>1217</v>
      </c>
      <c r="M94" s="26">
        <v>1239</v>
      </c>
      <c r="N94" s="26">
        <v>1258</v>
      </c>
      <c r="O94" s="26">
        <v>1271</v>
      </c>
      <c r="P94" s="26">
        <v>1282</v>
      </c>
      <c r="Q94" s="26">
        <v>1299</v>
      </c>
      <c r="R94" s="41">
        <v>1324</v>
      </c>
      <c r="S94" s="26">
        <v>1471</v>
      </c>
      <c r="T94" s="42">
        <v>1486</v>
      </c>
      <c r="U94" s="38">
        <v>1525</v>
      </c>
      <c r="V94" s="38">
        <v>1547</v>
      </c>
      <c r="W94" s="38">
        <v>1566</v>
      </c>
      <c r="X94" s="38">
        <v>1590</v>
      </c>
      <c r="Y94" s="38">
        <v>1631</v>
      </c>
      <c r="Z94" s="39">
        <v>1652</v>
      </c>
    </row>
    <row r="95" spans="1:26" hidden="1" outlineLevel="1" x14ac:dyDescent="0.2">
      <c r="A95" s="40">
        <v>1710</v>
      </c>
      <c r="B95" s="26">
        <v>1070</v>
      </c>
      <c r="C95" s="26">
        <v>1080</v>
      </c>
      <c r="D95" s="26">
        <v>1097</v>
      </c>
      <c r="E95" s="26">
        <v>1123</v>
      </c>
      <c r="F95" s="26">
        <v>1141</v>
      </c>
      <c r="G95" s="26">
        <v>1153</v>
      </c>
      <c r="H95" s="26">
        <v>1165</v>
      </c>
      <c r="I95" s="26">
        <v>1195</v>
      </c>
      <c r="J95" s="26">
        <v>1208</v>
      </c>
      <c r="K95" s="26">
        <v>1225</v>
      </c>
      <c r="L95" s="26">
        <v>1238</v>
      </c>
      <c r="M95" s="26">
        <v>1267</v>
      </c>
      <c r="N95" s="26">
        <v>1278</v>
      </c>
      <c r="O95" s="26">
        <v>1298</v>
      </c>
      <c r="P95" s="26">
        <v>1307</v>
      </c>
      <c r="Q95" s="26">
        <v>1322</v>
      </c>
      <c r="R95" s="41">
        <v>1349</v>
      </c>
      <c r="S95" s="26">
        <v>1496</v>
      </c>
      <c r="T95" s="42">
        <v>1511</v>
      </c>
      <c r="U95" s="38">
        <v>1559</v>
      </c>
      <c r="V95" s="38">
        <v>1579</v>
      </c>
      <c r="W95" s="38">
        <v>1601</v>
      </c>
      <c r="X95" s="38">
        <v>1624</v>
      </c>
      <c r="Y95" s="38">
        <v>1667</v>
      </c>
      <c r="Z95" s="39">
        <v>1690</v>
      </c>
    </row>
    <row r="96" spans="1:26" hidden="1" outlineLevel="1" x14ac:dyDescent="0.2">
      <c r="A96" s="40">
        <v>1835</v>
      </c>
      <c r="B96" s="26">
        <v>1084</v>
      </c>
      <c r="C96" s="26">
        <v>1102</v>
      </c>
      <c r="D96" s="26">
        <v>1119</v>
      </c>
      <c r="E96" s="26">
        <v>1146</v>
      </c>
      <c r="F96" s="26">
        <v>1159</v>
      </c>
      <c r="G96" s="26">
        <v>1179</v>
      </c>
      <c r="H96" s="26">
        <v>1189</v>
      </c>
      <c r="I96" s="26">
        <v>1217</v>
      </c>
      <c r="J96" s="26">
        <v>1233</v>
      </c>
      <c r="K96" s="26">
        <v>1247</v>
      </c>
      <c r="L96" s="26">
        <v>1261</v>
      </c>
      <c r="M96" s="26">
        <v>1297</v>
      </c>
      <c r="N96" s="26">
        <v>1305</v>
      </c>
      <c r="O96" s="26">
        <v>1321</v>
      </c>
      <c r="P96" s="26">
        <v>1339</v>
      </c>
      <c r="Q96" s="26">
        <v>1349</v>
      </c>
      <c r="R96" s="41">
        <v>1379</v>
      </c>
      <c r="S96" s="26">
        <v>1522</v>
      </c>
      <c r="T96" s="42">
        <v>1539</v>
      </c>
      <c r="U96" s="38">
        <v>1592</v>
      </c>
      <c r="V96" s="38">
        <v>1612</v>
      </c>
      <c r="W96" s="38">
        <v>1635</v>
      </c>
      <c r="X96" s="38">
        <v>1657</v>
      </c>
      <c r="Y96" s="38">
        <v>1704</v>
      </c>
      <c r="Z96" s="39">
        <v>1725</v>
      </c>
    </row>
    <row r="97" spans="1:26" hidden="1" outlineLevel="1" x14ac:dyDescent="0.2">
      <c r="A97" s="40">
        <v>1960</v>
      </c>
      <c r="B97" s="26">
        <v>1123</v>
      </c>
      <c r="C97" s="26">
        <v>1142</v>
      </c>
      <c r="D97" s="26">
        <v>1159</v>
      </c>
      <c r="E97" s="26">
        <v>1187</v>
      </c>
      <c r="F97" s="26">
        <v>1203</v>
      </c>
      <c r="G97" s="26">
        <v>1217</v>
      </c>
      <c r="H97" s="26">
        <v>1233</v>
      </c>
      <c r="I97" s="26">
        <v>1262</v>
      </c>
      <c r="J97" s="26">
        <v>1277</v>
      </c>
      <c r="K97" s="26">
        <v>1298</v>
      </c>
      <c r="L97" s="26">
        <v>1307</v>
      </c>
      <c r="M97" s="26">
        <v>1341</v>
      </c>
      <c r="N97" s="26">
        <v>1355</v>
      </c>
      <c r="O97" s="26">
        <v>1368</v>
      </c>
      <c r="P97" s="26">
        <v>1386</v>
      </c>
      <c r="Q97" s="26">
        <v>1400</v>
      </c>
      <c r="R97" s="41">
        <v>1431</v>
      </c>
      <c r="S97" s="26">
        <v>1581</v>
      </c>
      <c r="T97" s="42">
        <v>1601</v>
      </c>
      <c r="U97" s="38">
        <v>1657</v>
      </c>
      <c r="V97" s="38">
        <v>1683</v>
      </c>
      <c r="W97" s="38">
        <v>1705</v>
      </c>
      <c r="X97" s="38">
        <v>1728</v>
      </c>
      <c r="Y97" s="38">
        <v>1779</v>
      </c>
      <c r="Z97" s="39">
        <v>1802</v>
      </c>
    </row>
    <row r="98" spans="1:26" hidden="1" outlineLevel="1" x14ac:dyDescent="0.2">
      <c r="A98" s="43">
        <v>2085</v>
      </c>
      <c r="B98" s="26">
        <v>1146</v>
      </c>
      <c r="C98" s="26">
        <v>1159</v>
      </c>
      <c r="D98" s="26">
        <v>1180</v>
      </c>
      <c r="E98" s="26">
        <v>1207</v>
      </c>
      <c r="F98" s="26">
        <v>1225</v>
      </c>
      <c r="G98" s="26">
        <v>1238</v>
      </c>
      <c r="H98" s="26">
        <v>1256</v>
      </c>
      <c r="I98" s="26">
        <v>1283</v>
      </c>
      <c r="J98" s="26">
        <v>1300</v>
      </c>
      <c r="K98" s="26">
        <v>1318</v>
      </c>
      <c r="L98" s="26">
        <v>1334</v>
      </c>
      <c r="M98" s="26">
        <v>1363</v>
      </c>
      <c r="N98" s="26">
        <v>1381</v>
      </c>
      <c r="O98" s="26">
        <v>1398</v>
      </c>
      <c r="P98" s="26">
        <v>1412</v>
      </c>
      <c r="Q98" s="26">
        <v>1427</v>
      </c>
      <c r="R98" s="41">
        <v>1458</v>
      </c>
      <c r="S98" s="26">
        <v>1609</v>
      </c>
      <c r="T98" s="42">
        <v>1636</v>
      </c>
      <c r="U98" s="38">
        <v>1690</v>
      </c>
      <c r="V98" s="38">
        <v>1714</v>
      </c>
      <c r="W98" s="38">
        <v>1742</v>
      </c>
      <c r="X98" s="38">
        <v>1767</v>
      </c>
      <c r="Y98" s="38">
        <v>1814</v>
      </c>
      <c r="Z98" s="39">
        <v>1839</v>
      </c>
    </row>
    <row r="99" spans="1:26" hidden="1" outlineLevel="1" x14ac:dyDescent="0.2">
      <c r="A99" s="43">
        <v>2210</v>
      </c>
      <c r="B99" s="26">
        <v>1164</v>
      </c>
      <c r="C99" s="26">
        <v>1183</v>
      </c>
      <c r="D99" s="26">
        <v>1195</v>
      </c>
      <c r="E99" s="26">
        <v>1229</v>
      </c>
      <c r="F99" s="26">
        <v>1240</v>
      </c>
      <c r="G99" s="26">
        <v>1261</v>
      </c>
      <c r="H99" s="26">
        <v>1276</v>
      </c>
      <c r="I99" s="26">
        <v>1305</v>
      </c>
      <c r="J99" s="26">
        <v>1322</v>
      </c>
      <c r="K99" s="26">
        <v>1341</v>
      </c>
      <c r="L99" s="26">
        <v>1357</v>
      </c>
      <c r="M99" s="26">
        <v>1387</v>
      </c>
      <c r="N99" s="26">
        <v>1407</v>
      </c>
      <c r="O99" s="26">
        <v>1421</v>
      </c>
      <c r="P99" s="26">
        <v>1437</v>
      </c>
      <c r="Q99" s="26">
        <v>1451</v>
      </c>
      <c r="R99" s="41">
        <v>1486</v>
      </c>
      <c r="S99" s="26">
        <v>1642</v>
      </c>
      <c r="T99" s="42">
        <v>1667</v>
      </c>
      <c r="U99" s="38">
        <v>1725</v>
      </c>
      <c r="V99" s="38">
        <v>1748</v>
      </c>
      <c r="W99" s="38">
        <v>1779</v>
      </c>
      <c r="X99" s="38">
        <v>1802</v>
      </c>
      <c r="Y99" s="38">
        <v>1852</v>
      </c>
      <c r="Z99" s="39">
        <v>1878</v>
      </c>
    </row>
    <row r="100" spans="1:26" hidden="1" outlineLevel="1" x14ac:dyDescent="0.2">
      <c r="A100" s="43">
        <v>2335</v>
      </c>
      <c r="B100" s="26">
        <v>1185</v>
      </c>
      <c r="C100" s="26">
        <v>1197</v>
      </c>
      <c r="D100" s="26">
        <v>1217</v>
      </c>
      <c r="E100" s="26">
        <v>1249</v>
      </c>
      <c r="F100" s="26">
        <v>1265</v>
      </c>
      <c r="G100" s="26">
        <v>1278</v>
      </c>
      <c r="H100" s="26">
        <v>1299</v>
      </c>
      <c r="I100" s="26">
        <v>1333</v>
      </c>
      <c r="J100" s="26">
        <v>1344</v>
      </c>
      <c r="K100" s="26">
        <v>1363</v>
      </c>
      <c r="L100" s="26">
        <v>1381</v>
      </c>
      <c r="M100" s="26">
        <v>1412</v>
      </c>
      <c r="N100" s="26">
        <v>1430</v>
      </c>
      <c r="O100" s="26">
        <v>1445</v>
      </c>
      <c r="P100" s="26">
        <v>1464</v>
      </c>
      <c r="Q100" s="26">
        <v>1477</v>
      </c>
      <c r="R100" s="41">
        <v>1518</v>
      </c>
      <c r="S100" s="26">
        <v>1673</v>
      </c>
      <c r="T100" s="42">
        <v>1698</v>
      </c>
      <c r="U100" s="38">
        <v>1758</v>
      </c>
      <c r="V100" s="38">
        <v>1785</v>
      </c>
      <c r="W100" s="38">
        <v>1811</v>
      </c>
      <c r="X100" s="38">
        <v>1839</v>
      </c>
      <c r="Y100" s="38">
        <v>1890</v>
      </c>
      <c r="Z100" s="39">
        <v>1920</v>
      </c>
    </row>
    <row r="101" spans="1:26" ht="12" hidden="1" outlineLevel="1" thickBot="1" x14ac:dyDescent="0.25">
      <c r="A101" s="43">
        <v>2460</v>
      </c>
      <c r="B101" s="44">
        <v>1224</v>
      </c>
      <c r="C101" s="45">
        <v>1238</v>
      </c>
      <c r="D101" s="45">
        <v>1258</v>
      </c>
      <c r="E101" s="45">
        <v>1297</v>
      </c>
      <c r="F101" s="45">
        <v>1305</v>
      </c>
      <c r="G101" s="45">
        <v>1322</v>
      </c>
      <c r="H101" s="45">
        <v>1342</v>
      </c>
      <c r="I101" s="45">
        <v>1378</v>
      </c>
      <c r="J101" s="45">
        <v>1393</v>
      </c>
      <c r="K101" s="45">
        <v>1412</v>
      </c>
      <c r="L101" s="45">
        <v>1427</v>
      </c>
      <c r="M101" s="45">
        <v>1464</v>
      </c>
      <c r="N101" s="45">
        <v>1477</v>
      </c>
      <c r="O101" s="45">
        <v>1496</v>
      </c>
      <c r="P101" s="45">
        <v>1513</v>
      </c>
      <c r="Q101" s="45">
        <v>1533</v>
      </c>
      <c r="R101" s="46">
        <v>1582</v>
      </c>
      <c r="S101" s="45">
        <v>1737</v>
      </c>
      <c r="T101" s="47">
        <v>1763</v>
      </c>
      <c r="U101" s="38">
        <v>1826</v>
      </c>
      <c r="V101" s="38">
        <v>1858</v>
      </c>
      <c r="W101" s="38">
        <v>1885</v>
      </c>
      <c r="X101" s="38">
        <v>1909</v>
      </c>
      <c r="Y101" s="38">
        <v>1964</v>
      </c>
      <c r="Z101" s="39">
        <v>1995</v>
      </c>
    </row>
    <row r="102" spans="1:26" hidden="1" outlineLevel="1" x14ac:dyDescent="0.2">
      <c r="A102" s="43">
        <v>2585</v>
      </c>
      <c r="B102" s="38">
        <v>1247</v>
      </c>
      <c r="C102" s="38">
        <v>1267</v>
      </c>
      <c r="D102" s="38">
        <v>1283</v>
      </c>
      <c r="E102" s="38">
        <v>1321</v>
      </c>
      <c r="F102" s="38">
        <v>1342</v>
      </c>
      <c r="G102" s="38">
        <v>1354</v>
      </c>
      <c r="H102" s="38">
        <v>1372</v>
      </c>
      <c r="I102" s="38">
        <v>1406</v>
      </c>
      <c r="J102" s="38">
        <v>1425</v>
      </c>
      <c r="K102" s="38">
        <v>1442</v>
      </c>
      <c r="L102" s="38">
        <v>1460</v>
      </c>
      <c r="M102" s="38">
        <v>1496</v>
      </c>
      <c r="N102" s="38">
        <v>1511</v>
      </c>
      <c r="O102" s="38">
        <v>1531</v>
      </c>
      <c r="P102" s="38">
        <v>1550</v>
      </c>
      <c r="Q102" s="38">
        <v>1572</v>
      </c>
      <c r="R102" s="38">
        <v>1624</v>
      </c>
      <c r="S102" s="38">
        <v>1781</v>
      </c>
      <c r="T102" s="38">
        <v>1808</v>
      </c>
      <c r="U102" s="38">
        <v>1861</v>
      </c>
      <c r="V102" s="38">
        <v>1890</v>
      </c>
      <c r="W102" s="38">
        <v>1921</v>
      </c>
      <c r="X102" s="38">
        <v>1944</v>
      </c>
      <c r="Y102" s="38">
        <v>2003</v>
      </c>
      <c r="Z102" s="39">
        <v>2035</v>
      </c>
    </row>
    <row r="103" spans="1:26" hidden="1" outlineLevel="1" x14ac:dyDescent="0.2">
      <c r="A103" s="43">
        <v>2710</v>
      </c>
      <c r="B103" s="38">
        <v>1269</v>
      </c>
      <c r="C103" s="38">
        <v>1285</v>
      </c>
      <c r="D103" s="38">
        <v>1305</v>
      </c>
      <c r="E103" s="38">
        <v>1343</v>
      </c>
      <c r="F103" s="38">
        <v>1357</v>
      </c>
      <c r="G103" s="38">
        <v>1376</v>
      </c>
      <c r="H103" s="38">
        <v>1395</v>
      </c>
      <c r="I103" s="38">
        <v>1430</v>
      </c>
      <c r="J103" s="38">
        <v>1447</v>
      </c>
      <c r="K103" s="38">
        <v>1464</v>
      </c>
      <c r="L103" s="38">
        <v>1484</v>
      </c>
      <c r="M103" s="38">
        <v>1521</v>
      </c>
      <c r="N103" s="38">
        <v>1536</v>
      </c>
      <c r="O103" s="38">
        <v>1553</v>
      </c>
      <c r="P103" s="38">
        <v>1573</v>
      </c>
      <c r="Q103" s="38">
        <v>1601</v>
      </c>
      <c r="R103" s="38">
        <v>1653</v>
      </c>
      <c r="S103" s="38">
        <v>1813</v>
      </c>
      <c r="T103" s="38">
        <v>1840</v>
      </c>
      <c r="U103" s="38">
        <v>1898</v>
      </c>
      <c r="V103" s="38">
        <v>1925</v>
      </c>
      <c r="W103" s="38">
        <v>1957</v>
      </c>
      <c r="X103" s="38">
        <v>1981</v>
      </c>
      <c r="Y103" s="38">
        <v>2043</v>
      </c>
      <c r="Z103" s="39">
        <v>2076</v>
      </c>
    </row>
    <row r="104" spans="1:26" hidden="1" outlineLevel="1" x14ac:dyDescent="0.2">
      <c r="A104" s="43">
        <v>2835</v>
      </c>
      <c r="B104" s="38">
        <v>1286</v>
      </c>
      <c r="C104" s="38">
        <v>1306</v>
      </c>
      <c r="D104" s="38">
        <v>1323</v>
      </c>
      <c r="E104" s="38">
        <v>1361</v>
      </c>
      <c r="F104" s="38">
        <v>1381</v>
      </c>
      <c r="G104" s="38">
        <v>1397</v>
      </c>
      <c r="H104" s="38">
        <v>1418</v>
      </c>
      <c r="I104" s="38">
        <v>1454</v>
      </c>
      <c r="J104" s="38">
        <v>1474</v>
      </c>
      <c r="K104" s="38">
        <v>1487</v>
      </c>
      <c r="L104" s="38">
        <v>1508</v>
      </c>
      <c r="M104" s="38">
        <v>1542</v>
      </c>
      <c r="N104" s="38">
        <v>1563</v>
      </c>
      <c r="O104" s="38">
        <v>1579</v>
      </c>
      <c r="P104" s="38">
        <v>1608</v>
      </c>
      <c r="Q104" s="38">
        <v>1632</v>
      </c>
      <c r="R104" s="38">
        <v>1686</v>
      </c>
      <c r="S104" s="38">
        <v>1846</v>
      </c>
      <c r="T104" s="38">
        <v>1871</v>
      </c>
      <c r="U104" s="38">
        <v>1931</v>
      </c>
      <c r="V104" s="38">
        <v>1962</v>
      </c>
      <c r="W104" s="38">
        <v>1991</v>
      </c>
      <c r="X104" s="38">
        <v>2020</v>
      </c>
      <c r="Y104" s="38">
        <v>2076</v>
      </c>
      <c r="Z104" s="39">
        <v>2111</v>
      </c>
    </row>
    <row r="105" spans="1:26" hidden="1" outlineLevel="1" x14ac:dyDescent="0.2">
      <c r="A105" s="43">
        <v>2960</v>
      </c>
      <c r="B105" s="38">
        <v>1324</v>
      </c>
      <c r="C105" s="38">
        <v>1346</v>
      </c>
      <c r="D105" s="38">
        <v>1366</v>
      </c>
      <c r="E105" s="38">
        <v>1403</v>
      </c>
      <c r="F105" s="38">
        <v>1421</v>
      </c>
      <c r="G105" s="38">
        <v>1441</v>
      </c>
      <c r="H105" s="38">
        <v>1460</v>
      </c>
      <c r="I105" s="38">
        <v>1496</v>
      </c>
      <c r="J105" s="38">
        <v>1520</v>
      </c>
      <c r="K105" s="38">
        <v>1533</v>
      </c>
      <c r="L105" s="38">
        <v>1553</v>
      </c>
      <c r="M105" s="38">
        <v>1593</v>
      </c>
      <c r="N105" s="38">
        <v>1610</v>
      </c>
      <c r="O105" s="38">
        <v>1638</v>
      </c>
      <c r="P105" s="38">
        <v>1667</v>
      </c>
      <c r="Q105" s="38">
        <v>1691</v>
      </c>
      <c r="R105" s="38">
        <v>1748</v>
      </c>
      <c r="S105" s="38">
        <v>1912</v>
      </c>
      <c r="T105" s="38">
        <v>1942</v>
      </c>
      <c r="U105" s="38">
        <v>2002</v>
      </c>
      <c r="V105" s="38">
        <v>2035</v>
      </c>
      <c r="W105" s="38">
        <v>2064</v>
      </c>
      <c r="X105" s="38">
        <v>2096</v>
      </c>
      <c r="Y105" s="38">
        <v>2157</v>
      </c>
      <c r="Z105" s="39">
        <v>2189</v>
      </c>
    </row>
    <row r="106" spans="1:26" hidden="1" outlineLevel="1" x14ac:dyDescent="0.2">
      <c r="A106" s="43">
        <v>3085</v>
      </c>
      <c r="B106" s="38">
        <v>1454</v>
      </c>
      <c r="C106" s="38">
        <v>1475</v>
      </c>
      <c r="D106" s="38">
        <v>1496</v>
      </c>
      <c r="E106" s="38">
        <v>1532</v>
      </c>
      <c r="F106" s="38">
        <v>1553</v>
      </c>
      <c r="G106" s="38">
        <v>1573</v>
      </c>
      <c r="H106" s="38">
        <v>1598</v>
      </c>
      <c r="I106" s="38">
        <v>1638</v>
      </c>
      <c r="J106" s="38">
        <v>1657</v>
      </c>
      <c r="K106" s="38">
        <v>1680</v>
      </c>
      <c r="L106" s="38">
        <v>1702</v>
      </c>
      <c r="M106" s="38">
        <v>1742</v>
      </c>
      <c r="N106" s="38">
        <v>1763</v>
      </c>
      <c r="O106" s="38">
        <v>1790</v>
      </c>
      <c r="P106" s="38">
        <v>1824</v>
      </c>
      <c r="Q106" s="38">
        <v>1852</v>
      </c>
      <c r="R106" s="38">
        <v>1913</v>
      </c>
      <c r="S106" s="38">
        <v>1944</v>
      </c>
      <c r="T106" s="38">
        <v>1977</v>
      </c>
      <c r="U106" s="38">
        <v>2039</v>
      </c>
      <c r="V106" s="38">
        <v>2066</v>
      </c>
      <c r="W106" s="38">
        <v>2100</v>
      </c>
      <c r="X106" s="38">
        <v>2134</v>
      </c>
      <c r="Y106" s="38">
        <v>2198</v>
      </c>
      <c r="Z106" s="39">
        <v>2228</v>
      </c>
    </row>
    <row r="107" spans="1:26" ht="12" hidden="1" outlineLevel="1" thickBot="1" x14ac:dyDescent="0.25">
      <c r="A107" s="49">
        <v>3210</v>
      </c>
      <c r="B107" s="50">
        <v>1475</v>
      </c>
      <c r="C107" s="50">
        <v>1493</v>
      </c>
      <c r="D107" s="50">
        <v>1515</v>
      </c>
      <c r="E107" s="50">
        <v>1553</v>
      </c>
      <c r="F107" s="50">
        <v>1573</v>
      </c>
      <c r="G107" s="50">
        <v>1598</v>
      </c>
      <c r="H107" s="50">
        <v>1615</v>
      </c>
      <c r="I107" s="50">
        <v>1660</v>
      </c>
      <c r="J107" s="50">
        <v>1682</v>
      </c>
      <c r="K107" s="50">
        <v>1703</v>
      </c>
      <c r="L107" s="50">
        <v>1724</v>
      </c>
      <c r="M107" s="50">
        <v>1767</v>
      </c>
      <c r="N107" s="50">
        <v>1790</v>
      </c>
      <c r="O107" s="50">
        <v>1821</v>
      </c>
      <c r="P107" s="50">
        <v>1852</v>
      </c>
      <c r="Q107" s="50">
        <v>1887</v>
      </c>
      <c r="R107" s="50">
        <v>1944</v>
      </c>
      <c r="S107" s="50">
        <v>1978</v>
      </c>
      <c r="T107" s="50">
        <v>2006</v>
      </c>
      <c r="U107" s="50">
        <v>2077</v>
      </c>
      <c r="V107" s="50">
        <v>2102</v>
      </c>
      <c r="W107" s="50">
        <v>2137</v>
      </c>
      <c r="X107" s="50">
        <v>2168</v>
      </c>
      <c r="Y107" s="50">
        <v>2236</v>
      </c>
      <c r="Z107" s="51">
        <v>2268</v>
      </c>
    </row>
    <row r="108" spans="1:26" collapsed="1" x14ac:dyDescent="0.2"/>
  </sheetData>
  <protectedRanges>
    <protectedRange sqref="A70:A87 I16 B74:Z75 Z16 B11:B14 A17:Z18 Z70:Z73 W20:Y20 C3:Q3 Y73 H7 A25:A41 C1:Z2 Z44 A42:Z43 Z23 O4:O7 G11:I15 D4:E7 A1 A46:A62 G4:G7 R3:Z7 B16:G16 B1:B3 B7 I4:J7 L4:L7 K4:K6 A67:A68 N16:T16 Y8:Z15 G9:I9 W21 R8:R15" name="Диапазон1"/>
    <protectedRange sqref="D4:E7 H7 O4:O7 G4:G7 B4:B8 I4:J7 K4:K6 A6:A15 F9:I9 U19:V21 R8:R15 F11:I15 W19:Z19" name="Диапазон1_2"/>
    <protectedRange sqref="A41:D41 W41:Z41 A79:D87 W79:Z87 A76:Z78 A50:A61 A62:D62 W62:Z68 A29:A40 A67:D68 B63:D66" name="Диапазон1_4"/>
    <protectedRange sqref="H19:K22" name="Диапазон1_10"/>
    <protectedRange sqref="A19:A22 C19:K22" name="Диапазон1_2_2"/>
    <protectedRange sqref="K16" name="Диапазон1_1"/>
    <protectedRange sqref="G10:I10" name="Диапазон1_5"/>
    <protectedRange sqref="F10:I10" name="Диапазон1_2_3"/>
  </protectedRanges>
  <mergeCells count="19">
    <mergeCell ref="B15:J15"/>
    <mergeCell ref="B14:J14"/>
    <mergeCell ref="B12:J12"/>
    <mergeCell ref="B13:J13"/>
    <mergeCell ref="A2:D2"/>
    <mergeCell ref="B7:M7"/>
    <mergeCell ref="B5:M5"/>
    <mergeCell ref="L9:M9"/>
    <mergeCell ref="L11:M11"/>
    <mergeCell ref="L14:M14"/>
    <mergeCell ref="L12:M12"/>
    <mergeCell ref="B10:J10"/>
    <mergeCell ref="L13:M13"/>
    <mergeCell ref="L15:M15"/>
    <mergeCell ref="W21:Z21"/>
    <mergeCell ref="U21:V21"/>
    <mergeCell ref="U19:V19"/>
    <mergeCell ref="L16:M16"/>
    <mergeCell ref="W19:X19"/>
  </mergeCells>
  <phoneticPr fontId="3" type="noConversion"/>
  <dataValidations count="3">
    <dataValidation type="list" allowBlank="1" showInputMessage="1" showErrorMessage="1" sqref="B5:M5">
      <formula1>ШиринаПрофиля</formula1>
    </dataValidation>
    <dataValidation type="list" allowBlank="1" showInputMessage="1" showErrorMessage="1" sqref="B7:M7">
      <formula1>ПереченьЗаполнений</formula1>
    </dataValidation>
    <dataValidation type="list" allowBlank="1" showInputMessage="1" showErrorMessage="1" sqref="L9:M9 L11:M14 L15:M15">
      <formula1>Ответы</formula1>
    </dataValidation>
  </dataValidations>
  <hyperlinks>
    <hyperlink ref="A2" location="Содержание!B1" display="Вернуться к содержанию"/>
  </hyperlinks>
  <pageMargins left="0.78740157480314965" right="0" top="0" bottom="0" header="0.35433070866141736" footer="0.35433070866141736"/>
  <pageSetup paperSize="9" scale="50" orientation="portrait" r:id="rId1"/>
  <headerFooter alignWithMargins="0"/>
  <ignoredErrors>
    <ignoredError sqref="B23:Z23 B44:Z44" numberStoredAsText="1"/>
  </ignoredErrors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data!$A$2:$A$3</xm:f>
          </x14:formula1>
          <xm:sqref>AC4:AC7 L10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</sheetPr>
  <dimension ref="A1:BB109"/>
  <sheetViews>
    <sheetView showGridLines="0" view="pageBreakPreview" zoomScale="90" zoomScaleNormal="100" zoomScaleSheetLayoutView="90" workbookViewId="0">
      <selection activeCell="B92" sqref="B92:Z108"/>
    </sheetView>
  </sheetViews>
  <sheetFormatPr defaultColWidth="9.140625" defaultRowHeight="11.25" outlineLevelRow="1" x14ac:dyDescent="0.2"/>
  <cols>
    <col min="1" max="1" width="9.140625" style="6" customWidth="1"/>
    <col min="2" max="6" width="7.140625" style="6" customWidth="1"/>
    <col min="7" max="7" width="7" style="6" customWidth="1"/>
    <col min="8" max="9" width="7.140625" style="6" customWidth="1"/>
    <col min="10" max="10" width="8.140625" style="6" customWidth="1"/>
    <col min="11" max="11" width="6.42578125" style="6" customWidth="1"/>
    <col min="12" max="26" width="7.140625" style="6" customWidth="1"/>
    <col min="27" max="27" width="49.5703125" style="29" customWidth="1"/>
    <col min="28" max="28" width="5" style="29" customWidth="1"/>
    <col min="29" max="29" width="5.28515625" style="60" customWidth="1"/>
    <col min="30" max="31" width="5.140625" style="29" customWidth="1"/>
    <col min="32" max="37" width="4.85546875" style="29" customWidth="1"/>
    <col min="38" max="54" width="9.140625" style="29"/>
    <col min="55" max="16384" width="9.140625" style="6"/>
  </cols>
  <sheetData>
    <row r="1" spans="1:54" s="28" customFormat="1" ht="68.25" customHeight="1" x14ac:dyDescent="0.8">
      <c r="A1" s="135" t="s">
        <v>407</v>
      </c>
      <c r="B1" s="136"/>
      <c r="C1" s="136"/>
      <c r="D1" s="136"/>
      <c r="E1" s="136"/>
      <c r="F1" s="136"/>
      <c r="G1" s="136"/>
      <c r="H1" s="136"/>
      <c r="I1" s="136"/>
      <c r="J1" s="136"/>
      <c r="K1" s="136"/>
      <c r="L1" s="136"/>
      <c r="M1" s="136"/>
      <c r="N1" s="136"/>
      <c r="O1" s="136"/>
      <c r="P1" s="136"/>
      <c r="Q1" s="136"/>
      <c r="R1" s="136"/>
      <c r="S1" s="136"/>
      <c r="T1" s="136"/>
      <c r="U1" s="136"/>
      <c r="V1" s="136"/>
      <c r="W1" s="136"/>
      <c r="X1" s="136"/>
      <c r="Y1" s="136"/>
      <c r="Z1" s="136"/>
      <c r="AA1" s="30"/>
      <c r="AB1" s="30"/>
      <c r="AC1" s="30"/>
      <c r="AD1" s="30"/>
      <c r="AE1" s="30"/>
      <c r="AF1" s="30"/>
      <c r="AG1" s="27"/>
      <c r="AH1" s="27"/>
      <c r="AI1" s="27"/>
      <c r="AJ1" s="27"/>
      <c r="AK1" s="27"/>
      <c r="AL1" s="27"/>
      <c r="AM1" s="27"/>
      <c r="AN1" s="27"/>
      <c r="AO1" s="27"/>
      <c r="AP1" s="27"/>
      <c r="AQ1" s="27"/>
      <c r="AR1" s="27"/>
      <c r="AS1" s="27"/>
      <c r="AT1" s="27"/>
      <c r="AU1" s="27"/>
      <c r="AV1" s="27"/>
      <c r="AW1" s="27"/>
      <c r="AX1" s="27"/>
      <c r="AY1" s="27"/>
      <c r="AZ1" s="27"/>
      <c r="BA1" s="27"/>
      <c r="BB1" s="27"/>
    </row>
    <row r="2" spans="1:54" s="28" customFormat="1" ht="31.5" customHeight="1" x14ac:dyDescent="0.8">
      <c r="A2" s="559" t="s">
        <v>140</v>
      </c>
      <c r="B2" s="559"/>
      <c r="C2" s="559"/>
      <c r="D2" s="559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136"/>
      <c r="W2" s="136"/>
      <c r="X2" s="136"/>
      <c r="Y2" s="136"/>
      <c r="Z2" s="136"/>
      <c r="AA2" s="30"/>
      <c r="AB2" s="30"/>
      <c r="AC2" s="30"/>
      <c r="AD2" s="30"/>
      <c r="AE2" s="30"/>
      <c r="AF2" s="30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  <c r="BB2" s="27"/>
    </row>
    <row r="3" spans="1:54" s="74" customFormat="1" ht="23.25" customHeight="1" x14ac:dyDescent="0.2">
      <c r="A3" s="259"/>
      <c r="B3" s="259"/>
      <c r="C3" s="259"/>
      <c r="D3" s="259"/>
      <c r="E3" s="259"/>
      <c r="F3" s="259"/>
      <c r="G3" s="259"/>
      <c r="H3" s="259"/>
      <c r="I3" s="259"/>
      <c r="J3" s="259"/>
      <c r="K3" s="259"/>
      <c r="L3" s="259"/>
      <c r="M3" s="259"/>
      <c r="N3" s="259"/>
      <c r="O3" s="259"/>
      <c r="P3" s="259"/>
      <c r="Q3" s="259"/>
      <c r="R3" s="259"/>
      <c r="S3" s="259"/>
      <c r="T3" s="259"/>
      <c r="U3" s="259"/>
      <c r="V3" s="259"/>
      <c r="W3" s="259"/>
      <c r="X3" s="259"/>
      <c r="Y3" s="259"/>
      <c r="Z3" s="259"/>
      <c r="AA3" s="73"/>
      <c r="AB3" s="73"/>
      <c r="AC3" s="73"/>
      <c r="AD3" s="73"/>
      <c r="AE3" s="73"/>
      <c r="AF3" s="73"/>
    </row>
    <row r="4" spans="1:54" s="70" customFormat="1" ht="21" customHeight="1" x14ac:dyDescent="0.2">
      <c r="A4" s="127" t="s">
        <v>378</v>
      </c>
      <c r="B4" s="126"/>
      <c r="C4" s="123"/>
      <c r="D4" s="123"/>
      <c r="E4" s="123"/>
      <c r="F4" s="125"/>
      <c r="G4" s="124"/>
      <c r="H4" s="125"/>
      <c r="I4" s="124"/>
      <c r="J4" s="124"/>
      <c r="K4" s="124"/>
      <c r="L4" s="243"/>
      <c r="M4" s="244"/>
      <c r="N4" s="97"/>
      <c r="O4" s="119"/>
      <c r="P4" s="93"/>
      <c r="Q4" s="93"/>
      <c r="R4" s="93"/>
      <c r="S4" s="93"/>
      <c r="T4" s="93"/>
      <c r="U4" s="93"/>
      <c r="V4" s="93"/>
      <c r="W4" s="93"/>
      <c r="X4" s="93"/>
      <c r="Y4" s="119"/>
      <c r="Z4" s="119"/>
      <c r="AA4" s="76"/>
      <c r="AB4" s="76"/>
      <c r="AC4" s="76"/>
      <c r="AD4" s="76"/>
      <c r="AE4" s="76"/>
      <c r="AF4" s="76"/>
      <c r="AG4" s="71"/>
      <c r="AH4" s="71"/>
      <c r="AI4" s="71"/>
      <c r="AJ4" s="71"/>
      <c r="AK4" s="71"/>
      <c r="AL4" s="71"/>
      <c r="AM4" s="71"/>
      <c r="AN4" s="71"/>
      <c r="AO4" s="71"/>
      <c r="AP4" s="71"/>
      <c r="AQ4" s="71"/>
      <c r="AR4" s="71"/>
      <c r="AS4" s="71"/>
      <c r="AT4" s="71"/>
      <c r="AU4" s="71"/>
      <c r="AV4" s="71"/>
      <c r="AW4" s="71"/>
      <c r="AX4" s="71"/>
      <c r="AY4" s="71"/>
      <c r="AZ4" s="71"/>
      <c r="BA4" s="71"/>
      <c r="BB4" s="71"/>
    </row>
    <row r="5" spans="1:54" s="70" customFormat="1" ht="21" customHeight="1" x14ac:dyDescent="0.2">
      <c r="A5" s="245"/>
      <c r="B5" s="568" t="s">
        <v>403</v>
      </c>
      <c r="C5" s="568"/>
      <c r="D5" s="568"/>
      <c r="E5" s="568"/>
      <c r="F5" s="568"/>
      <c r="G5" s="568"/>
      <c r="H5" s="568"/>
      <c r="I5" s="568"/>
      <c r="J5" s="568"/>
      <c r="K5" s="568"/>
      <c r="L5" s="568"/>
      <c r="M5" s="569"/>
      <c r="N5" s="97"/>
      <c r="O5" s="119"/>
      <c r="P5" s="93"/>
      <c r="Q5" s="93"/>
      <c r="R5" s="93"/>
      <c r="S5" s="93"/>
      <c r="T5" s="93"/>
      <c r="U5" s="93"/>
      <c r="V5" s="93"/>
      <c r="W5" s="93"/>
      <c r="X5" s="93"/>
      <c r="Y5" s="119"/>
      <c r="Z5" s="119"/>
      <c r="AA5" s="76"/>
      <c r="AB5" s="76"/>
      <c r="AC5" s="76"/>
      <c r="AD5" s="76"/>
      <c r="AE5" s="76"/>
      <c r="AF5" s="76"/>
      <c r="AG5" s="71"/>
      <c r="AH5" s="71"/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/>
      <c r="AU5" s="71"/>
      <c r="AV5" s="71"/>
      <c r="AW5" s="71"/>
      <c r="AX5" s="71"/>
      <c r="AY5" s="71"/>
      <c r="AZ5" s="71"/>
      <c r="BA5" s="71"/>
      <c r="BB5" s="71"/>
    </row>
    <row r="6" spans="1:54" s="70" customFormat="1" ht="21.75" customHeight="1" x14ac:dyDescent="0.2">
      <c r="A6" s="127" t="s">
        <v>365</v>
      </c>
      <c r="B6" s="117"/>
      <c r="C6" s="118"/>
      <c r="D6" s="118"/>
      <c r="E6" s="118"/>
      <c r="F6" s="94"/>
      <c r="G6" s="249"/>
      <c r="H6" s="94"/>
      <c r="I6" s="249"/>
      <c r="J6" s="249"/>
      <c r="K6" s="249"/>
      <c r="L6" s="466"/>
      <c r="M6" s="467"/>
      <c r="N6" s="97"/>
      <c r="O6" s="119"/>
      <c r="P6" s="93"/>
      <c r="Q6" s="93"/>
      <c r="R6" s="93"/>
      <c r="S6" s="93"/>
      <c r="T6" s="93"/>
      <c r="U6" s="93"/>
      <c r="V6" s="93"/>
      <c r="W6" s="93"/>
      <c r="X6" s="93"/>
      <c r="Y6" s="119"/>
      <c r="Z6" s="119"/>
      <c r="AA6" s="76"/>
      <c r="AB6" s="76"/>
      <c r="AC6" s="76"/>
      <c r="AD6" s="76"/>
      <c r="AE6" s="76"/>
      <c r="AF6" s="76"/>
      <c r="AG6" s="71"/>
      <c r="AH6" s="71"/>
      <c r="AI6" s="71"/>
      <c r="AJ6" s="71"/>
      <c r="AK6" s="71"/>
      <c r="AL6" s="71"/>
      <c r="AM6" s="71"/>
      <c r="AN6" s="71"/>
      <c r="AO6" s="71"/>
      <c r="AP6" s="71"/>
      <c r="AQ6" s="71"/>
      <c r="AR6" s="71"/>
      <c r="AS6" s="71"/>
      <c r="AT6" s="71"/>
      <c r="AU6" s="71"/>
      <c r="AV6" s="71"/>
      <c r="AW6" s="71"/>
      <c r="AX6" s="71"/>
      <c r="AY6" s="71"/>
      <c r="AZ6" s="71"/>
      <c r="BA6" s="71"/>
      <c r="BB6" s="71"/>
    </row>
    <row r="7" spans="1:54" s="70" customFormat="1" ht="19.5" customHeight="1" x14ac:dyDescent="0.2">
      <c r="A7" s="538">
        <f>VLOOKUP(B7,data!$A$19:$B$25,2,FALSE)</f>
        <v>1</v>
      </c>
      <c r="B7" s="568" t="s">
        <v>247</v>
      </c>
      <c r="C7" s="568"/>
      <c r="D7" s="568"/>
      <c r="E7" s="568"/>
      <c r="F7" s="568"/>
      <c r="G7" s="568"/>
      <c r="H7" s="568"/>
      <c r="I7" s="568"/>
      <c r="J7" s="568"/>
      <c r="K7" s="568"/>
      <c r="L7" s="568"/>
      <c r="M7" s="569"/>
      <c r="N7" s="97"/>
      <c r="O7" s="119"/>
      <c r="P7" s="93"/>
      <c r="Q7" s="93"/>
      <c r="R7" s="93"/>
      <c r="S7" s="93"/>
      <c r="T7" s="93"/>
      <c r="U7" s="93"/>
      <c r="V7" s="93"/>
      <c r="W7" s="93"/>
      <c r="X7" s="93"/>
      <c r="Y7" s="119"/>
      <c r="Z7" s="119"/>
      <c r="AA7" s="76"/>
      <c r="AB7" s="76"/>
      <c r="AC7" s="76"/>
      <c r="AD7" s="76"/>
      <c r="AE7" s="76"/>
      <c r="AF7" s="76"/>
      <c r="AG7" s="71"/>
      <c r="AH7" s="71"/>
      <c r="AI7" s="71"/>
      <c r="AJ7" s="71"/>
      <c r="AK7" s="71"/>
      <c r="AL7" s="71"/>
      <c r="AM7" s="71"/>
      <c r="AN7" s="71"/>
      <c r="AO7" s="71"/>
      <c r="AP7" s="71"/>
      <c r="AQ7" s="71"/>
      <c r="AR7" s="71"/>
      <c r="AS7" s="71"/>
      <c r="AT7" s="71"/>
      <c r="AU7" s="71"/>
      <c r="AV7" s="71"/>
      <c r="AW7" s="71"/>
      <c r="AX7" s="71"/>
      <c r="AY7" s="71"/>
      <c r="AZ7" s="71"/>
      <c r="BA7" s="71"/>
      <c r="BB7" s="71"/>
    </row>
    <row r="8" spans="1:54" s="70" customFormat="1" ht="24.75" customHeight="1" x14ac:dyDescent="0.2">
      <c r="A8" s="260" t="s">
        <v>377</v>
      </c>
      <c r="B8" s="261"/>
      <c r="C8" s="262"/>
      <c r="D8" s="262"/>
      <c r="E8" s="262"/>
      <c r="F8" s="263"/>
      <c r="G8" s="263"/>
      <c r="H8" s="263"/>
      <c r="I8" s="263"/>
      <c r="J8" s="263"/>
      <c r="K8" s="263"/>
      <c r="L8" s="266"/>
      <c r="M8" s="267"/>
      <c r="N8" s="207"/>
      <c r="O8" s="207"/>
      <c r="P8" s="207"/>
      <c r="Q8" s="207"/>
      <c r="R8" s="265"/>
      <c r="S8" s="207"/>
      <c r="T8" s="207"/>
      <c r="U8" s="207"/>
      <c r="V8" s="207"/>
      <c r="W8" s="207"/>
      <c r="X8" s="207"/>
      <c r="Y8" s="265"/>
      <c r="Z8" s="265"/>
      <c r="AA8" s="76"/>
      <c r="AQ8" s="71"/>
      <c r="AR8" s="71"/>
      <c r="AS8" s="71"/>
      <c r="AT8" s="71"/>
      <c r="AU8" s="71"/>
      <c r="AV8" s="71"/>
      <c r="AW8" s="71"/>
      <c r="AX8" s="71"/>
      <c r="AY8" s="71"/>
      <c r="AZ8" s="71"/>
      <c r="BA8" s="71"/>
      <c r="BB8" s="71"/>
    </row>
    <row r="9" spans="1:54" s="70" customFormat="1" ht="23.25" customHeight="1" x14ac:dyDescent="0.2">
      <c r="A9" s="268"/>
      <c r="B9" s="492" t="s">
        <v>384</v>
      </c>
      <c r="D9" s="249"/>
      <c r="E9" s="249"/>
      <c r="F9" s="249"/>
      <c r="G9" s="249"/>
      <c r="H9" s="249"/>
      <c r="I9" s="249"/>
      <c r="J9" s="250"/>
      <c r="K9" s="271">
        <v>1.1499999999999999</v>
      </c>
      <c r="L9" s="566" t="s">
        <v>95</v>
      </c>
      <c r="M9" s="567"/>
      <c r="N9" s="207"/>
      <c r="O9" s="207"/>
      <c r="P9" s="207"/>
      <c r="Q9" s="207"/>
      <c r="R9" s="265"/>
      <c r="S9" s="207"/>
      <c r="T9" s="207"/>
      <c r="U9" s="207"/>
      <c r="V9" s="207"/>
      <c r="W9" s="207"/>
      <c r="X9" s="207"/>
      <c r="Y9" s="265"/>
      <c r="Z9" s="265"/>
      <c r="AA9" s="76"/>
      <c r="AQ9" s="71"/>
      <c r="AR9" s="71"/>
      <c r="AS9" s="71"/>
      <c r="AT9" s="71"/>
      <c r="AU9" s="71"/>
      <c r="AV9" s="71"/>
      <c r="AW9" s="71"/>
      <c r="AX9" s="71"/>
      <c r="AY9" s="71"/>
      <c r="AZ9" s="71"/>
      <c r="BA9" s="71"/>
      <c r="BB9" s="71"/>
    </row>
    <row r="10" spans="1:54" s="70" customFormat="1" ht="31.5" customHeight="1" x14ac:dyDescent="0.2">
      <c r="A10" s="268"/>
      <c r="B10" s="558" t="s">
        <v>385</v>
      </c>
      <c r="C10" s="558"/>
      <c r="D10" s="558"/>
      <c r="E10" s="558"/>
      <c r="F10" s="558"/>
      <c r="G10" s="558"/>
      <c r="H10" s="558"/>
      <c r="I10" s="558"/>
      <c r="J10" s="558"/>
      <c r="K10" s="256"/>
      <c r="L10" s="272"/>
      <c r="M10" s="283"/>
      <c r="N10" s="207"/>
      <c r="O10" s="207"/>
      <c r="P10" s="207"/>
      <c r="Q10" s="207"/>
      <c r="R10" s="265"/>
      <c r="S10" s="207"/>
      <c r="T10" s="207"/>
      <c r="U10" s="207"/>
      <c r="V10" s="207"/>
      <c r="W10" s="207"/>
      <c r="X10" s="207"/>
      <c r="Y10" s="265"/>
      <c r="Z10" s="265"/>
      <c r="AA10" s="76"/>
      <c r="AQ10" s="71"/>
      <c r="AR10" s="71"/>
      <c r="AS10" s="71"/>
      <c r="AT10" s="71"/>
      <c r="AU10" s="71"/>
      <c r="AV10" s="71"/>
      <c r="AW10" s="71"/>
      <c r="AX10" s="71"/>
      <c r="AY10" s="71"/>
      <c r="AZ10" s="71"/>
      <c r="BA10" s="71"/>
      <c r="BB10" s="71"/>
    </row>
    <row r="11" spans="1:54" s="70" customFormat="1" ht="24" customHeight="1" x14ac:dyDescent="0.2">
      <c r="A11" s="268"/>
      <c r="B11" s="492" t="s">
        <v>380</v>
      </c>
      <c r="C11" s="87"/>
      <c r="D11" s="492"/>
      <c r="E11" s="492"/>
      <c r="F11" s="492"/>
      <c r="G11" s="492"/>
      <c r="H11" s="492"/>
      <c r="I11" s="492"/>
      <c r="J11" s="493"/>
      <c r="K11" s="271">
        <v>1.1000000000000001</v>
      </c>
      <c r="L11" s="566" t="s">
        <v>95</v>
      </c>
      <c r="M11" s="567"/>
      <c r="N11" s="207"/>
      <c r="O11" s="207"/>
      <c r="P11" s="207"/>
      <c r="Q11" s="207"/>
      <c r="R11" s="265"/>
      <c r="S11" s="207"/>
      <c r="T11" s="207"/>
      <c r="U11" s="207"/>
      <c r="V11" s="207"/>
      <c r="W11" s="207"/>
      <c r="X11" s="207"/>
      <c r="Y11" s="265"/>
      <c r="Z11" s="265"/>
      <c r="AA11" s="76"/>
      <c r="AQ11" s="71"/>
      <c r="AR11" s="71"/>
      <c r="AS11" s="71"/>
      <c r="AT11" s="71"/>
      <c r="AU11" s="71"/>
      <c r="AV11" s="71"/>
      <c r="AW11" s="71"/>
      <c r="AX11" s="71"/>
      <c r="AY11" s="71"/>
      <c r="AZ11" s="71"/>
      <c r="BA11" s="71"/>
      <c r="BB11" s="71"/>
    </row>
    <row r="12" spans="1:54" s="70" customFormat="1" ht="31.5" customHeight="1" x14ac:dyDescent="0.2">
      <c r="A12" s="268"/>
      <c r="B12" s="558" t="s">
        <v>381</v>
      </c>
      <c r="C12" s="558"/>
      <c r="D12" s="558"/>
      <c r="E12" s="558"/>
      <c r="F12" s="558"/>
      <c r="G12" s="558"/>
      <c r="H12" s="558"/>
      <c r="I12" s="558"/>
      <c r="J12" s="558"/>
      <c r="K12" s="271">
        <v>1.1399999999999999</v>
      </c>
      <c r="L12" s="566" t="s">
        <v>95</v>
      </c>
      <c r="M12" s="567"/>
      <c r="N12" s="207"/>
      <c r="O12" s="207"/>
      <c r="P12" s="207"/>
      <c r="Q12" s="207"/>
      <c r="R12" s="265"/>
      <c r="S12" s="207"/>
      <c r="T12" s="207"/>
      <c r="U12" s="207"/>
      <c r="V12" s="207"/>
      <c r="W12" s="207"/>
      <c r="X12" s="207"/>
      <c r="Y12" s="265"/>
      <c r="Z12" s="265"/>
      <c r="AA12" s="76"/>
      <c r="AQ12" s="71"/>
      <c r="AR12" s="71"/>
      <c r="AS12" s="71"/>
      <c r="AT12" s="71"/>
      <c r="AU12" s="71"/>
      <c r="AV12" s="71"/>
      <c r="AW12" s="71"/>
      <c r="AX12" s="71"/>
      <c r="AY12" s="71"/>
      <c r="AZ12" s="71"/>
      <c r="BA12" s="71"/>
      <c r="BB12" s="71"/>
    </row>
    <row r="13" spans="1:54" s="70" customFormat="1" ht="33.75" customHeight="1" x14ac:dyDescent="0.2">
      <c r="A13" s="268"/>
      <c r="B13" s="558" t="s">
        <v>382</v>
      </c>
      <c r="C13" s="558"/>
      <c r="D13" s="558"/>
      <c r="E13" s="558"/>
      <c r="F13" s="558"/>
      <c r="G13" s="558"/>
      <c r="H13" s="558"/>
      <c r="I13" s="558"/>
      <c r="J13" s="558"/>
      <c r="K13" s="271">
        <v>1.1000000000000001</v>
      </c>
      <c r="L13" s="566" t="s">
        <v>95</v>
      </c>
      <c r="M13" s="567"/>
      <c r="N13" s="207"/>
      <c r="O13" s="207"/>
      <c r="P13" s="207"/>
      <c r="Q13" s="207"/>
      <c r="R13" s="265"/>
      <c r="S13" s="207"/>
      <c r="T13" s="207"/>
      <c r="U13" s="207"/>
      <c r="V13" s="207"/>
      <c r="W13" s="207"/>
      <c r="X13" s="207"/>
      <c r="Y13" s="265"/>
      <c r="Z13" s="265"/>
      <c r="AA13" s="76"/>
      <c r="AQ13" s="71"/>
      <c r="AR13" s="71"/>
      <c r="AS13" s="71"/>
      <c r="AT13" s="71"/>
      <c r="AU13" s="71"/>
      <c r="AV13" s="71"/>
      <c r="AW13" s="71"/>
      <c r="AX13" s="71"/>
      <c r="AY13" s="71"/>
      <c r="AZ13" s="71"/>
      <c r="BA13" s="71"/>
      <c r="BB13" s="71"/>
    </row>
    <row r="14" spans="1:54" s="70" customFormat="1" ht="23.25" customHeight="1" x14ac:dyDescent="0.2">
      <c r="A14" s="268"/>
      <c r="B14" s="494" t="s">
        <v>383</v>
      </c>
      <c r="D14" s="269"/>
      <c r="E14" s="269"/>
      <c r="F14" s="269"/>
      <c r="G14" s="269"/>
      <c r="H14" s="269"/>
      <c r="I14" s="269"/>
      <c r="J14" s="269"/>
      <c r="K14" s="271">
        <v>1.1000000000000001</v>
      </c>
      <c r="L14" s="566" t="s">
        <v>95</v>
      </c>
      <c r="M14" s="567"/>
      <c r="N14" s="207"/>
      <c r="O14" s="207"/>
      <c r="P14" s="207"/>
      <c r="Q14" s="207"/>
      <c r="R14" s="265"/>
      <c r="S14" s="207"/>
      <c r="T14" s="207"/>
      <c r="U14" s="207"/>
      <c r="V14" s="207"/>
      <c r="W14" s="207"/>
      <c r="X14" s="207"/>
      <c r="Y14" s="265"/>
      <c r="Z14" s="265"/>
      <c r="AA14" s="76"/>
      <c r="AQ14" s="71"/>
      <c r="AR14" s="71"/>
      <c r="AS14" s="71"/>
      <c r="AT14" s="71"/>
      <c r="AU14" s="71"/>
      <c r="AV14" s="71"/>
      <c r="AW14" s="71"/>
      <c r="AX14" s="71"/>
      <c r="AY14" s="71"/>
      <c r="AZ14" s="71"/>
      <c r="BA14" s="71"/>
      <c r="BB14" s="71"/>
    </row>
    <row r="15" spans="1:54" s="70" customFormat="1" ht="23.25" customHeight="1" x14ac:dyDescent="0.2">
      <c r="A15" s="268"/>
      <c r="B15" s="494" t="s">
        <v>356</v>
      </c>
      <c r="D15" s="269"/>
      <c r="E15" s="269"/>
      <c r="F15" s="269"/>
      <c r="G15" s="269"/>
      <c r="H15" s="269"/>
      <c r="I15" s="269"/>
      <c r="J15" s="269"/>
      <c r="K15" s="271">
        <v>1.05</v>
      </c>
      <c r="L15" s="566" t="s">
        <v>95</v>
      </c>
      <c r="M15" s="567"/>
      <c r="N15" s="207"/>
      <c r="O15" s="207"/>
      <c r="P15" s="207"/>
      <c r="Q15" s="207"/>
      <c r="R15" s="273"/>
      <c r="S15" s="273"/>
      <c r="T15" s="273"/>
      <c r="U15" s="207"/>
      <c r="V15" s="207"/>
      <c r="W15" s="207"/>
      <c r="X15" s="207"/>
      <c r="Y15" s="265"/>
      <c r="Z15" s="265"/>
      <c r="AA15" s="76"/>
      <c r="AQ15" s="71"/>
      <c r="AR15" s="71"/>
      <c r="AS15" s="71"/>
      <c r="AT15" s="71"/>
      <c r="AU15" s="71"/>
      <c r="AV15" s="71"/>
      <c r="AW15" s="71"/>
      <c r="AX15" s="71"/>
      <c r="AY15" s="71"/>
      <c r="AZ15" s="71"/>
      <c r="BA15" s="71"/>
      <c r="BB15" s="71"/>
    </row>
    <row r="16" spans="1:54" s="70" customFormat="1" ht="23.25" customHeight="1" x14ac:dyDescent="0.2">
      <c r="A16" s="268"/>
      <c r="B16" s="494" t="s">
        <v>357</v>
      </c>
      <c r="D16" s="269"/>
      <c r="E16" s="269"/>
      <c r="F16" s="269"/>
      <c r="G16" s="269"/>
      <c r="H16" s="269"/>
      <c r="I16" s="269"/>
      <c r="J16" s="270"/>
      <c r="K16" s="285">
        <v>1.05</v>
      </c>
      <c r="L16" s="566" t="s">
        <v>95</v>
      </c>
      <c r="M16" s="567"/>
      <c r="N16" s="265"/>
      <c r="O16" s="265"/>
      <c r="P16" s="207"/>
      <c r="Q16" s="207"/>
      <c r="R16" s="207"/>
      <c r="S16" s="207"/>
      <c r="T16" s="207"/>
      <c r="U16" s="207"/>
      <c r="V16" s="207"/>
      <c r="W16" s="207"/>
      <c r="X16" s="207"/>
      <c r="Y16" s="265"/>
      <c r="Z16" s="265"/>
      <c r="AA16" s="76"/>
      <c r="AB16" s="76"/>
      <c r="AC16" s="76"/>
      <c r="AD16" s="76"/>
      <c r="AE16" s="76"/>
      <c r="AF16" s="76"/>
      <c r="AG16" s="71"/>
      <c r="AH16" s="71"/>
      <c r="AI16" s="71"/>
      <c r="AJ16" s="71"/>
      <c r="AK16" s="71"/>
      <c r="AL16" s="71"/>
      <c r="AM16" s="71"/>
      <c r="AN16" s="71"/>
      <c r="AO16" s="71"/>
      <c r="AP16" s="71"/>
      <c r="AQ16" s="71"/>
      <c r="AR16" s="71"/>
      <c r="AS16" s="71"/>
      <c r="AT16" s="71"/>
      <c r="AU16" s="71"/>
      <c r="AV16" s="71"/>
      <c r="AW16" s="71"/>
      <c r="AX16" s="71"/>
      <c r="AY16" s="71"/>
      <c r="AZ16" s="71"/>
      <c r="BA16" s="71"/>
      <c r="BB16" s="71"/>
    </row>
    <row r="17" spans="1:54" s="70" customFormat="1" ht="21" hidden="1" customHeight="1" outlineLevel="1" x14ac:dyDescent="0.2">
      <c r="A17" s="130" t="s">
        <v>483</v>
      </c>
      <c r="B17" s="261"/>
      <c r="C17" s="262"/>
      <c r="D17" s="262"/>
      <c r="E17" s="262"/>
      <c r="F17" s="262"/>
      <c r="G17" s="262"/>
      <c r="H17" s="207"/>
      <c r="I17" s="274"/>
      <c r="J17" s="263"/>
      <c r="K17" s="263"/>
      <c r="L17" s="554">
        <f>Содержание!C11</f>
        <v>0</v>
      </c>
      <c r="M17" s="555"/>
      <c r="N17" s="207"/>
      <c r="O17" s="207"/>
      <c r="P17" s="207"/>
      <c r="Q17" s="207"/>
      <c r="R17" s="265"/>
      <c r="S17" s="207"/>
      <c r="T17" s="207"/>
      <c r="U17" s="207"/>
      <c r="V17" s="207"/>
      <c r="W17" s="207"/>
      <c r="X17" s="207"/>
      <c r="Y17" s="265"/>
      <c r="Z17" s="265"/>
      <c r="AA17" s="76"/>
      <c r="AQ17" s="71"/>
      <c r="AR17" s="71"/>
      <c r="AS17" s="71"/>
      <c r="AT17" s="71"/>
      <c r="AU17" s="71"/>
      <c r="AV17" s="71"/>
      <c r="AW17" s="71"/>
      <c r="AX17" s="71"/>
      <c r="AY17" s="71"/>
      <c r="AZ17" s="71"/>
      <c r="BA17" s="71"/>
      <c r="BB17" s="71"/>
    </row>
    <row r="18" spans="1:54" s="80" customFormat="1" ht="23.25" customHeight="1" collapsed="1" x14ac:dyDescent="0.25">
      <c r="A18" s="275" t="s">
        <v>375</v>
      </c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  <c r="Q18" s="276"/>
      <c r="R18" s="276"/>
      <c r="S18" s="276"/>
      <c r="T18" s="276"/>
      <c r="U18" s="276"/>
      <c r="V18" s="276"/>
      <c r="W18" s="276"/>
      <c r="X18" s="276"/>
      <c r="Y18" s="276"/>
      <c r="Z18" s="276"/>
      <c r="AA18" s="79"/>
      <c r="AB18" s="79"/>
      <c r="AC18" s="79"/>
      <c r="AD18" s="79"/>
      <c r="AE18" s="79"/>
      <c r="AF18" s="79"/>
    </row>
    <row r="19" spans="1:54" s="70" customFormat="1" ht="5.25" customHeight="1" x14ac:dyDescent="0.2">
      <c r="A19" s="277"/>
      <c r="B19" s="277"/>
      <c r="C19" s="277"/>
      <c r="D19" s="277"/>
      <c r="E19" s="277"/>
      <c r="F19" s="277"/>
      <c r="G19" s="277"/>
      <c r="H19" s="277"/>
      <c r="I19" s="277"/>
      <c r="J19" s="277"/>
      <c r="K19" s="277"/>
      <c r="L19" s="277"/>
      <c r="M19" s="277"/>
      <c r="N19" s="277"/>
      <c r="O19" s="277"/>
      <c r="P19" s="277"/>
      <c r="Q19" s="277"/>
      <c r="R19" s="277"/>
      <c r="S19" s="277"/>
      <c r="T19" s="277"/>
      <c r="U19" s="277"/>
      <c r="V19" s="277"/>
      <c r="W19" s="277"/>
      <c r="X19" s="277"/>
      <c r="Y19" s="277"/>
      <c r="Z19" s="277"/>
      <c r="AA19" s="76"/>
      <c r="AB19" s="76"/>
      <c r="AC19" s="76"/>
      <c r="AD19" s="76"/>
      <c r="AE19" s="76"/>
      <c r="AF19" s="76"/>
      <c r="AG19" s="77"/>
      <c r="AH19" s="77"/>
      <c r="AI19" s="77"/>
      <c r="AJ19" s="77"/>
      <c r="AK19" s="77"/>
      <c r="AL19" s="77"/>
      <c r="AM19" s="77"/>
      <c r="AN19" s="77"/>
      <c r="AO19" s="77"/>
      <c r="AP19" s="77"/>
      <c r="AQ19" s="77"/>
      <c r="AR19" s="77"/>
      <c r="AS19" s="77"/>
      <c r="AT19" s="77"/>
      <c r="AV19" s="71"/>
      <c r="AW19" s="71"/>
      <c r="AX19" s="71"/>
      <c r="AY19" s="71"/>
      <c r="AZ19" s="71"/>
      <c r="BA19" s="71"/>
      <c r="BB19" s="71"/>
    </row>
    <row r="20" spans="1:54" s="72" customFormat="1" ht="29.25" customHeight="1" x14ac:dyDescent="0.2">
      <c r="A20" s="278" t="s">
        <v>132</v>
      </c>
      <c r="B20" s="208"/>
      <c r="C20" s="205"/>
      <c r="D20" s="205"/>
      <c r="E20" s="205"/>
      <c r="F20" s="205"/>
      <c r="G20" s="205"/>
      <c r="H20" s="205"/>
      <c r="I20" s="205"/>
      <c r="J20" s="205"/>
      <c r="K20" s="205"/>
      <c r="L20" s="208"/>
      <c r="M20" s="264"/>
      <c r="N20" s="208"/>
      <c r="O20" s="208"/>
      <c r="P20" s="208"/>
      <c r="Q20" s="208"/>
      <c r="R20" s="208"/>
      <c r="S20" s="208"/>
      <c r="T20" s="208"/>
      <c r="U20" s="564" t="s">
        <v>409</v>
      </c>
      <c r="V20" s="565"/>
      <c r="W20" s="556" t="s">
        <v>410</v>
      </c>
      <c r="X20" s="557"/>
      <c r="Y20" s="271"/>
      <c r="Z20" s="208"/>
      <c r="AA20" s="76"/>
      <c r="AB20" s="76"/>
      <c r="AC20" s="76"/>
      <c r="AD20" s="76"/>
      <c r="AE20" s="76"/>
      <c r="AF20" s="76"/>
    </row>
    <row r="21" spans="1:54" s="72" customFormat="1" ht="4.5" customHeight="1" thickBot="1" x14ac:dyDescent="0.25">
      <c r="A21" s="130"/>
      <c r="B21" s="96"/>
      <c r="C21" s="91"/>
      <c r="D21" s="91"/>
      <c r="E21" s="91"/>
      <c r="F21" s="91"/>
      <c r="G21" s="91"/>
      <c r="H21" s="91"/>
      <c r="I21" s="91"/>
      <c r="J21" s="91"/>
      <c r="K21" s="91"/>
      <c r="L21" s="96"/>
      <c r="M21" s="97"/>
      <c r="N21" s="96"/>
      <c r="O21" s="96"/>
      <c r="P21" s="96"/>
      <c r="Q21" s="96"/>
      <c r="R21" s="96"/>
      <c r="S21" s="96"/>
      <c r="T21" s="96"/>
      <c r="U21" s="447"/>
      <c r="V21" s="447"/>
      <c r="W21" s="129"/>
      <c r="X21" s="129"/>
      <c r="Y21" s="129"/>
      <c r="Z21" s="96"/>
      <c r="AA21" s="76"/>
      <c r="AB21" s="76"/>
      <c r="AC21" s="76"/>
      <c r="AD21" s="76"/>
      <c r="AE21" s="76"/>
      <c r="AF21" s="76"/>
    </row>
    <row r="22" spans="1:54" s="72" customFormat="1" ht="18.75" customHeight="1" thickBot="1" x14ac:dyDescent="0.25">
      <c r="A22" s="130" t="s">
        <v>48</v>
      </c>
      <c r="B22" s="96"/>
      <c r="C22" s="91"/>
      <c r="D22" s="91"/>
      <c r="E22" s="91"/>
      <c r="F22" s="91"/>
      <c r="G22" s="91"/>
      <c r="H22" s="91"/>
      <c r="I22" s="91"/>
      <c r="J22" s="91"/>
      <c r="K22" s="91"/>
      <c r="L22" s="96"/>
      <c r="M22" s="97"/>
      <c r="N22" s="96"/>
      <c r="O22" s="96"/>
      <c r="P22" s="96"/>
      <c r="Q22" s="96"/>
      <c r="R22" s="96"/>
      <c r="S22" s="96"/>
      <c r="T22" s="96"/>
      <c r="U22" s="472"/>
      <c r="V22" s="473"/>
      <c r="W22" s="129" t="s">
        <v>372</v>
      </c>
      <c r="X22" s="96"/>
      <c r="Y22" s="96"/>
      <c r="Z22" s="96"/>
      <c r="AA22" s="76"/>
      <c r="AB22" s="76"/>
      <c r="AC22" s="76"/>
      <c r="AD22" s="76"/>
      <c r="AE22" s="76"/>
      <c r="AF22" s="76"/>
    </row>
    <row r="23" spans="1:54" s="72" customFormat="1" ht="12" customHeight="1" x14ac:dyDescent="0.2">
      <c r="A23" s="279"/>
      <c r="B23" s="208"/>
      <c r="C23" s="205"/>
      <c r="D23" s="205"/>
      <c r="E23" s="205"/>
      <c r="F23" s="205"/>
      <c r="G23" s="205"/>
      <c r="H23" s="205"/>
      <c r="I23" s="205"/>
      <c r="J23" s="205"/>
      <c r="K23" s="205"/>
      <c r="L23" s="208"/>
      <c r="M23" s="264"/>
      <c r="N23" s="208"/>
      <c r="O23" s="208"/>
      <c r="P23" s="208"/>
      <c r="Q23" s="208"/>
      <c r="R23" s="208"/>
      <c r="S23" s="208"/>
      <c r="T23" s="208"/>
      <c r="U23" s="469" t="s">
        <v>408</v>
      </c>
      <c r="V23" s="208"/>
      <c r="W23" s="208"/>
      <c r="X23" s="208"/>
      <c r="Y23" s="208"/>
      <c r="Z23" s="208"/>
    </row>
    <row r="24" spans="1:54" ht="15" customHeight="1" x14ac:dyDescent="0.2">
      <c r="A24" s="284">
        <f>VLOOKUP(B7,data!$A$19:$B$25,2,FALSE)*IF(L9="да",K9, 1)*IF(L11="да",K11, 1)*IF(L14="да",K14, 1)*IF(L15="да",K15, 1)*IF(L12="да",K12, 1)*IF(L13="да",K13, 1)*IF(L16="да",K16, 1)</f>
        <v>1</v>
      </c>
      <c r="B24" s="280" t="s">
        <v>20</v>
      </c>
      <c r="C24" s="280" t="s">
        <v>21</v>
      </c>
      <c r="D24" s="280" t="s">
        <v>22</v>
      </c>
      <c r="E24" s="280">
        <v>2375</v>
      </c>
      <c r="F24" s="280" t="s">
        <v>23</v>
      </c>
      <c r="G24" s="280" t="s">
        <v>24</v>
      </c>
      <c r="H24" s="280" t="s">
        <v>25</v>
      </c>
      <c r="I24" s="280" t="s">
        <v>26</v>
      </c>
      <c r="J24" s="280" t="s">
        <v>27</v>
      </c>
      <c r="K24" s="280" t="s">
        <v>28</v>
      </c>
      <c r="L24" s="280" t="s">
        <v>29</v>
      </c>
      <c r="M24" s="280" t="s">
        <v>30</v>
      </c>
      <c r="N24" s="280" t="s">
        <v>31</v>
      </c>
      <c r="O24" s="280" t="s">
        <v>32</v>
      </c>
      <c r="P24" s="280" t="s">
        <v>33</v>
      </c>
      <c r="Q24" s="280" t="s">
        <v>34</v>
      </c>
      <c r="R24" s="280" t="s">
        <v>35</v>
      </c>
      <c r="S24" s="280" t="s">
        <v>36</v>
      </c>
      <c r="T24" s="280" t="s">
        <v>37</v>
      </c>
      <c r="U24" s="280" t="s">
        <v>38</v>
      </c>
      <c r="V24" s="280" t="s">
        <v>39</v>
      </c>
      <c r="W24" s="280" t="s">
        <v>40</v>
      </c>
      <c r="X24" s="280" t="s">
        <v>41</v>
      </c>
      <c r="Y24" s="280" t="s">
        <v>42</v>
      </c>
      <c r="Z24" s="280" t="s">
        <v>43</v>
      </c>
      <c r="AA24" s="48"/>
      <c r="AB24" s="48"/>
      <c r="AC24" s="61"/>
      <c r="AD24" s="48"/>
      <c r="AE24" s="48"/>
      <c r="AF24" s="48"/>
      <c r="AG24" s="48"/>
      <c r="AH24" s="48"/>
      <c r="AI24" s="48"/>
      <c r="AJ24" s="48"/>
      <c r="AK24" s="48"/>
      <c r="AL24" s="48"/>
      <c r="AM24" s="48"/>
      <c r="AN24" s="48"/>
      <c r="AO24" s="48"/>
      <c r="AP24" s="48"/>
      <c r="AQ24" s="48"/>
      <c r="AR24" s="48"/>
      <c r="AS24" s="48"/>
      <c r="AT24" s="48"/>
      <c r="AU24" s="6"/>
    </row>
    <row r="25" spans="1:54" ht="15" customHeight="1" x14ac:dyDescent="0.2">
      <c r="A25" s="280">
        <v>1210</v>
      </c>
      <c r="B25" s="296">
        <f>ROUND((IF($B$5=data!$A$6,B72,B92))*$A$24*(1-$L$17),0)</f>
        <v>798</v>
      </c>
      <c r="C25" s="296">
        <f>ROUND((IF($B$5=data!$A$6,C72,C92))*$A$24*(1-$L$17),0)</f>
        <v>809</v>
      </c>
      <c r="D25" s="296">
        <f>ROUND((IF($B$5=data!$A$6,D72,D92))*$A$24*(1-$L$17),0)</f>
        <v>813</v>
      </c>
      <c r="E25" s="296">
        <f>ROUND((IF($B$5=data!$A$6,E72,E92))*$A$24*(1-$L$17),0)</f>
        <v>837</v>
      </c>
      <c r="F25" s="296">
        <f>ROUND((IF($B$5=data!$A$6,F72,F92))*$A$24*(1-$L$17),0)</f>
        <v>843</v>
      </c>
      <c r="G25" s="296">
        <f>ROUND((IF($B$5=data!$A$6,G72,G92))*$A$24*(1-$L$17),0)</f>
        <v>853</v>
      </c>
      <c r="H25" s="296">
        <f>ROUND((IF($B$5=data!$A$6,H72,H92))*$A$24*(1-$L$17),0)</f>
        <v>861</v>
      </c>
      <c r="I25" s="296">
        <f>ROUND((IF($B$5=data!$A$6,I72,I92))*$A$24*(1-$L$17),0)</f>
        <v>880</v>
      </c>
      <c r="J25" s="296">
        <f>ROUND((IF($B$5=data!$A$6,J72,J92))*$A$24*(1-$L$17),0)</f>
        <v>889</v>
      </c>
      <c r="K25" s="296">
        <f>ROUND((IF($B$5=data!$A$6,K72,K92))*$A$24*(1-$L$17),0)</f>
        <v>899</v>
      </c>
      <c r="L25" s="296">
        <f>ROUND((IF($B$5=data!$A$6,L72,L92))*$A$24*(1-$L$17),0)</f>
        <v>906</v>
      </c>
      <c r="M25" s="296">
        <f>ROUND((IF($B$5=data!$A$6,M72,M92))*$A$24*(1-$L$17),0)</f>
        <v>927</v>
      </c>
      <c r="N25" s="296">
        <f>ROUND((IF($B$5=data!$A$6,N72,N92))*$A$24*(1-$L$17),0)</f>
        <v>936</v>
      </c>
      <c r="O25" s="296">
        <f>ROUND((IF($B$5=data!$A$6,O72,O92))*$A$24*(1-$L$17),0)</f>
        <v>946</v>
      </c>
      <c r="P25" s="296">
        <f>ROUND((IF($B$5=data!$A$6,P72,P92))*$A$24*(1-$L$17),0)</f>
        <v>953</v>
      </c>
      <c r="Q25" s="296">
        <f>ROUND((IF($B$5=data!$A$6,Q72,Q92))*$A$24*(1-$L$17),0)</f>
        <v>964</v>
      </c>
      <c r="R25" s="296">
        <f>ROUND((IF($B$5=data!$A$6,R72,R92))*$A$24*(1-$L$17),0)</f>
        <v>980</v>
      </c>
      <c r="S25" s="297">
        <f>ROUND((IF($B$5=data!$A$6,S72,S92))*$A$24*(1-$L$17),0)</f>
        <v>0</v>
      </c>
      <c r="T25" s="297">
        <f>ROUND((IF($B$5=data!$A$6,T72,T92))*$A$24*(1-$L$17),0)</f>
        <v>0</v>
      </c>
      <c r="U25" s="297">
        <f>ROUND((IF($B$5=data!$A$6,U72,U92))*$A$24*(1-$L$17),0)</f>
        <v>0</v>
      </c>
      <c r="V25" s="297">
        <f>ROUND((IF($B$5=data!$A$6,V72,V92))*$A$24*(1-$L$17),0)</f>
        <v>0</v>
      </c>
      <c r="W25" s="297">
        <f>ROUND((IF($B$5=data!$A$6,W72,W92))*$A$24*(1-$L$17),0)</f>
        <v>0</v>
      </c>
      <c r="X25" s="297">
        <f>ROUND((IF($B$5=data!$A$6,X72,X92))*$A$24*(1-$L$17),0)</f>
        <v>0</v>
      </c>
      <c r="Y25" s="297">
        <f>ROUND((IF($B$5=data!$A$6,Y72,Y92))*$A$24*(1-$L$17),0)</f>
        <v>0</v>
      </c>
      <c r="Z25" s="297">
        <f>ROUND((IF($B$5=data!$A$6,Z72,Z92))*$A$24*(1-$L$17),0)</f>
        <v>0</v>
      </c>
      <c r="AA25" s="48"/>
      <c r="AB25" s="48"/>
      <c r="AC25" s="61"/>
      <c r="AD25" s="48"/>
      <c r="AE25" s="48"/>
      <c r="AF25" s="48"/>
      <c r="AG25" s="48"/>
      <c r="AH25" s="48"/>
      <c r="AI25" s="48"/>
      <c r="AJ25" s="48"/>
      <c r="AK25" s="48"/>
      <c r="AL25" s="48"/>
      <c r="AM25" s="48"/>
      <c r="AN25" s="48"/>
      <c r="AO25" s="48"/>
      <c r="AP25" s="48"/>
      <c r="AQ25" s="48"/>
      <c r="AR25" s="48"/>
      <c r="AS25" s="48"/>
      <c r="AT25" s="48"/>
      <c r="AU25" s="6"/>
    </row>
    <row r="26" spans="1:54" ht="15" customHeight="1" x14ac:dyDescent="0.2">
      <c r="A26" s="280">
        <v>1335</v>
      </c>
      <c r="B26" s="296">
        <f>ROUND((IF($B$5=data!$A$6,B73,B93))*$A$24*(1-$L$17),0)</f>
        <v>812</v>
      </c>
      <c r="C26" s="296">
        <f>ROUND((IF($B$5=data!$A$6,C73,C93))*$A$24*(1-$L$17),0)</f>
        <v>822</v>
      </c>
      <c r="D26" s="296">
        <f>ROUND((IF($B$5=data!$A$6,D73,D93))*$A$24*(1-$L$17),0)</f>
        <v>832</v>
      </c>
      <c r="E26" s="296">
        <f>ROUND((IF($B$5=data!$A$6,E73,E93))*$A$24*(1-$L$17),0)</f>
        <v>851</v>
      </c>
      <c r="F26" s="296">
        <f>ROUND((IF($B$5=data!$A$6,F73,F93))*$A$24*(1-$L$17),0)</f>
        <v>858</v>
      </c>
      <c r="G26" s="296">
        <f>ROUND((IF($B$5=data!$A$6,G73,G93))*$A$24*(1-$L$17),0)</f>
        <v>868</v>
      </c>
      <c r="H26" s="296">
        <f>ROUND((IF($B$5=data!$A$6,H73,H93))*$A$24*(1-$L$17),0)</f>
        <v>879</v>
      </c>
      <c r="I26" s="296">
        <f>ROUND((IF($B$5=data!$A$6,I73,I93))*$A$24*(1-$L$17),0)</f>
        <v>899</v>
      </c>
      <c r="J26" s="296">
        <f>ROUND((IF($B$5=data!$A$6,J73,J93))*$A$24*(1-$L$17),0)</f>
        <v>906</v>
      </c>
      <c r="K26" s="296">
        <f>ROUND((IF($B$5=data!$A$6,K73,K93))*$A$24*(1-$L$17),0)</f>
        <v>919</v>
      </c>
      <c r="L26" s="456">
        <f>ROUND((IF($B$5=data!$A$6,L73,L93))*$A$24*(1-$L$17),0)</f>
        <v>927</v>
      </c>
      <c r="M26" s="456">
        <f>ROUND((IF($B$5=data!$A$6,M73,M93))*$A$24*(1-$L$17),0)</f>
        <v>947</v>
      </c>
      <c r="N26" s="456">
        <f>ROUND((IF($B$5=data!$A$6,N73,N93))*$A$24*(1-$L$17),0)</f>
        <v>954</v>
      </c>
      <c r="O26" s="456">
        <f>ROUND((IF($B$5=data!$A$6,O73,O93))*$A$24*(1-$L$17),0)</f>
        <v>965</v>
      </c>
      <c r="P26" s="456">
        <f>ROUND((IF($B$5=data!$A$6,P73,P93))*$A$24*(1-$L$17),0)</f>
        <v>975</v>
      </c>
      <c r="Q26" s="456">
        <f>ROUND((IF($B$5=data!$A$6,Q73,Q93))*$A$24*(1-$L$17),0)</f>
        <v>982</v>
      </c>
      <c r="R26" s="456">
        <f>ROUND((IF($B$5=data!$A$6,R73,R93))*$A$24*(1-$L$17),0)</f>
        <v>998</v>
      </c>
      <c r="S26" s="448">
        <f>ROUND((IF($B$5=data!$A$6,S73,S93))*$A$24*(1-$L$17),0)</f>
        <v>0</v>
      </c>
      <c r="T26" s="448">
        <f>ROUND((IF($B$5=data!$A$6,T73,T93))*$A$24*(1-$L$17),0)</f>
        <v>0</v>
      </c>
      <c r="U26" s="448">
        <f>ROUND((IF($B$5=data!$A$6,U73,U93))*$A$24*(1-$L$17),0)</f>
        <v>0</v>
      </c>
      <c r="V26" s="297">
        <f>ROUND((IF($B$5=data!$A$6,V73,V93))*$A$24*(1-$L$17),0)</f>
        <v>0</v>
      </c>
      <c r="W26" s="297">
        <f>ROUND((IF($B$5=data!$A$6,W73,W93))*$A$24*(1-$L$17),0)</f>
        <v>0</v>
      </c>
      <c r="X26" s="297">
        <f>ROUND((IF($B$5=data!$A$6,X73,X93))*$A$24*(1-$L$17),0)</f>
        <v>0</v>
      </c>
      <c r="Y26" s="297">
        <f>ROUND((IF($B$5=data!$A$6,Y73,Y93))*$A$24*(1-$L$17),0)</f>
        <v>0</v>
      </c>
      <c r="Z26" s="297">
        <f>ROUND((IF($B$5=data!$A$6,Z73,Z93))*$A$24*(1-$L$17),0)</f>
        <v>0</v>
      </c>
      <c r="AA26" s="48"/>
      <c r="AB26" s="48"/>
      <c r="AC26" s="61"/>
      <c r="AD26" s="48"/>
      <c r="AE26" s="48"/>
      <c r="AF26" s="48"/>
      <c r="AG26" s="48"/>
      <c r="AH26" s="48"/>
      <c r="AI26" s="48"/>
      <c r="AJ26" s="48"/>
      <c r="AK26" s="48"/>
      <c r="AL26" s="48"/>
      <c r="AM26" s="48"/>
      <c r="AN26" s="48"/>
      <c r="AO26" s="48"/>
      <c r="AP26" s="48"/>
      <c r="AQ26" s="48"/>
      <c r="AR26" s="48"/>
      <c r="AS26" s="48"/>
      <c r="AT26" s="48"/>
      <c r="AU26" s="6"/>
    </row>
    <row r="27" spans="1:54" ht="15" customHeight="1" x14ac:dyDescent="0.2">
      <c r="A27" s="280">
        <v>1460</v>
      </c>
      <c r="B27" s="296">
        <f>ROUND((IF($B$5=data!$A$6,B74,B94))*$A$24*(1-$L$17),0)</f>
        <v>842</v>
      </c>
      <c r="C27" s="296">
        <f>ROUND((IF($B$5=data!$A$6,C74,C94))*$A$24*(1-$L$17),0)</f>
        <v>853</v>
      </c>
      <c r="D27" s="296">
        <f>ROUND((IF($B$5=data!$A$6,D74,D94))*$A$24*(1-$L$17),0)</f>
        <v>861</v>
      </c>
      <c r="E27" s="296">
        <f>ROUND((IF($B$5=data!$A$6,E74,E94))*$A$24*(1-$L$17),0)</f>
        <v>881</v>
      </c>
      <c r="F27" s="296">
        <f>ROUND((IF($B$5=data!$A$6,F74,F94))*$A$24*(1-$L$17),0)</f>
        <v>891</v>
      </c>
      <c r="G27" s="296">
        <f>ROUND((IF($B$5=data!$A$6,G74,G94))*$A$24*(1-$L$17),0)</f>
        <v>904</v>
      </c>
      <c r="H27" s="296">
        <f>ROUND((IF($B$5=data!$A$6,H74,H94))*$A$24*(1-$L$17),0)</f>
        <v>914</v>
      </c>
      <c r="I27" s="296">
        <f>ROUND((IF($B$5=data!$A$6,I74,I94))*$A$24*(1-$L$17),0)</f>
        <v>933</v>
      </c>
      <c r="J27" s="296">
        <f>ROUND((IF($B$5=data!$A$6,J74,J94))*$A$24*(1-$L$17),0)</f>
        <v>942</v>
      </c>
      <c r="K27" s="296">
        <f>ROUND((IF($B$5=data!$A$6,K74,K94))*$A$24*(1-$L$17),0)</f>
        <v>953</v>
      </c>
      <c r="L27" s="456">
        <f>ROUND((IF($B$5=data!$A$6,L74,L94))*$A$24*(1-$L$17),0)</f>
        <v>965</v>
      </c>
      <c r="M27" s="456">
        <f>ROUND((IF($B$5=data!$A$6,M74,M94))*$A$24*(1-$L$17),0)</f>
        <v>983</v>
      </c>
      <c r="N27" s="456">
        <f>ROUND((IF($B$5=data!$A$6,N74,N94))*$A$24*(1-$L$17),0)</f>
        <v>994</v>
      </c>
      <c r="O27" s="456">
        <f>ROUND((IF($B$5=data!$A$6,O74,O94))*$A$24*(1-$L$17),0)</f>
        <v>1003</v>
      </c>
      <c r="P27" s="456">
        <f>ROUND((IF($B$5=data!$A$6,P74,P94))*$A$24*(1-$L$17),0)</f>
        <v>1014</v>
      </c>
      <c r="Q27" s="456">
        <f>ROUND((IF($B$5=data!$A$6,Q74,Q94))*$A$24*(1-$L$17),0)</f>
        <v>1023</v>
      </c>
      <c r="R27" s="456">
        <f>ROUND((IF($B$5=data!$A$6,R74,R94))*$A$24*(1-$L$17),0)</f>
        <v>1046</v>
      </c>
      <c r="S27" s="448">
        <f>ROUND((IF($B$5=data!$A$6,S74,S94))*$A$24*(1-$L$17),0)</f>
        <v>0</v>
      </c>
      <c r="T27" s="448">
        <f>ROUND((IF($B$5=data!$A$6,T74,T94))*$A$24*(1-$L$17),0)</f>
        <v>0</v>
      </c>
      <c r="U27" s="448">
        <f>ROUND((IF($B$5=data!$A$6,U74,U94))*$A$24*(1-$L$17),0)</f>
        <v>0</v>
      </c>
      <c r="V27" s="297">
        <f>ROUND((IF($B$5=data!$A$6,V74,V94))*$A$24*(1-$L$17),0)</f>
        <v>0</v>
      </c>
      <c r="W27" s="297">
        <f>ROUND((IF($B$5=data!$A$6,W74,W94))*$A$24*(1-$L$17),0)</f>
        <v>0</v>
      </c>
      <c r="X27" s="297">
        <f>ROUND((IF($B$5=data!$A$6,X74,X94))*$A$24*(1-$L$17),0)</f>
        <v>0</v>
      </c>
      <c r="Y27" s="297">
        <f>ROUND((IF($B$5=data!$A$6,Y74,Y94))*$A$24*(1-$L$17),0)</f>
        <v>0</v>
      </c>
      <c r="Z27" s="297">
        <f>ROUND((IF($B$5=data!$A$6,Z74,Z94))*$A$24*(1-$L$17),0)</f>
        <v>0</v>
      </c>
      <c r="AA27" s="48"/>
      <c r="AB27" s="48"/>
      <c r="AC27" s="61"/>
      <c r="AD27" s="48"/>
      <c r="AE27" s="48"/>
      <c r="AF27" s="48"/>
      <c r="AG27" s="48"/>
      <c r="AH27" s="48"/>
      <c r="AI27" s="48"/>
      <c r="AJ27" s="48"/>
      <c r="AK27" s="48"/>
      <c r="AL27" s="48"/>
      <c r="AM27" s="48"/>
      <c r="AN27" s="48"/>
      <c r="AO27" s="48"/>
      <c r="AP27" s="48"/>
      <c r="AQ27" s="48"/>
      <c r="AR27" s="48"/>
      <c r="AS27" s="48"/>
      <c r="AT27" s="48"/>
      <c r="AU27" s="6"/>
    </row>
    <row r="28" spans="1:54" ht="15" customHeight="1" x14ac:dyDescent="0.2">
      <c r="A28" s="280">
        <v>1585</v>
      </c>
      <c r="B28" s="296">
        <f>ROUND((IF($B$5=data!$A$6,B75,B95))*$A$24*(1-$L$17),0)</f>
        <v>857</v>
      </c>
      <c r="C28" s="296">
        <f>ROUND((IF($B$5=data!$A$6,C75,C95))*$A$24*(1-$L$17),0)</f>
        <v>867</v>
      </c>
      <c r="D28" s="296">
        <f>ROUND((IF($B$5=data!$A$6,D75,D95))*$A$24*(1-$L$17),0)</f>
        <v>879</v>
      </c>
      <c r="E28" s="296">
        <f>ROUND((IF($B$5=data!$A$6,E75,E95))*$A$24*(1-$L$17),0)</f>
        <v>899</v>
      </c>
      <c r="F28" s="296">
        <f>ROUND((IF($B$5=data!$A$6,F75,F95))*$A$24*(1-$L$17),0)</f>
        <v>908</v>
      </c>
      <c r="G28" s="296">
        <f>ROUND((IF($B$5=data!$A$6,G75,G95))*$A$24*(1-$L$17),0)</f>
        <v>919</v>
      </c>
      <c r="H28" s="296">
        <f>ROUND((IF($B$5=data!$A$6,H75,H95))*$A$24*(1-$L$17),0)</f>
        <v>928</v>
      </c>
      <c r="I28" s="296">
        <f>ROUND((IF($B$5=data!$A$6,I75,I95))*$A$24*(1-$L$17),0)</f>
        <v>952</v>
      </c>
      <c r="J28" s="296">
        <f>ROUND((IF($B$5=data!$A$6,J75,J95))*$A$24*(1-$L$17),0)</f>
        <v>960</v>
      </c>
      <c r="K28" s="296">
        <f>ROUND((IF($B$5=data!$A$6,K75,K95))*$A$24*(1-$L$17),0)</f>
        <v>970</v>
      </c>
      <c r="L28" s="456">
        <f>ROUND((IF($B$5=data!$A$6,L75,L95))*$A$24*(1-$L$17),0)</f>
        <v>980</v>
      </c>
      <c r="M28" s="456">
        <f>ROUND((IF($B$5=data!$A$6,M75,M95))*$A$24*(1-$L$17),0)</f>
        <v>1003</v>
      </c>
      <c r="N28" s="456">
        <f>ROUND((IF($B$5=data!$A$6,N75,N95))*$A$24*(1-$L$17),0)</f>
        <v>1014</v>
      </c>
      <c r="O28" s="456">
        <f>ROUND((IF($B$5=data!$A$6,O75,O95))*$A$24*(1-$L$17),0)</f>
        <v>1023</v>
      </c>
      <c r="P28" s="456">
        <f>ROUND((IF($B$5=data!$A$6,P75,P95))*$A$24*(1-$L$17),0)</f>
        <v>1034</v>
      </c>
      <c r="Q28" s="456">
        <f>ROUND((IF($B$5=data!$A$6,Q75,Q95))*$A$24*(1-$L$17),0)</f>
        <v>1046</v>
      </c>
      <c r="R28" s="456">
        <f>ROUND((IF($B$5=data!$A$6,R75,R95))*$A$24*(1-$L$17),0)</f>
        <v>1067</v>
      </c>
      <c r="S28" s="448">
        <f>ROUND((IF($B$5=data!$A$6,S75,S95))*$A$24*(1-$L$17),0)</f>
        <v>0</v>
      </c>
      <c r="T28" s="448">
        <f>ROUND((IF($B$5=data!$A$6,T75,T95))*$A$24*(1-$L$17),0)</f>
        <v>0</v>
      </c>
      <c r="U28" s="448">
        <f>ROUND((IF($B$5=data!$A$6,U75,U95))*$A$24*(1-$L$17),0)</f>
        <v>0</v>
      </c>
      <c r="V28" s="297">
        <f>ROUND((IF($B$5=data!$A$6,V75,V95))*$A$24*(1-$L$17),0)</f>
        <v>0</v>
      </c>
      <c r="W28" s="297">
        <f>ROUND((IF($B$5=data!$A$6,W75,W95))*$A$24*(1-$L$17),0)</f>
        <v>0</v>
      </c>
      <c r="X28" s="297">
        <f>ROUND((IF($B$5=data!$A$6,X75,X95))*$A$24*(1-$L$17),0)</f>
        <v>0</v>
      </c>
      <c r="Y28" s="297">
        <f>ROUND((IF($B$5=data!$A$6,Y75,Y95))*$A$24*(1-$L$17),0)</f>
        <v>0</v>
      </c>
      <c r="Z28" s="297">
        <f>ROUND((IF($B$5=data!$A$6,Z75,Z95))*$A$24*(1-$L$17),0)</f>
        <v>0</v>
      </c>
    </row>
    <row r="29" spans="1:54" ht="15" customHeight="1" thickBot="1" x14ac:dyDescent="0.25">
      <c r="A29" s="280">
        <v>1710</v>
      </c>
      <c r="B29" s="296">
        <f>ROUND((IF($B$5=data!$A$6,B76,B96))*$A$24*(1-$L$17),0)</f>
        <v>875</v>
      </c>
      <c r="C29" s="296">
        <f>ROUND((IF($B$5=data!$A$6,C76,C96))*$A$24*(1-$L$17),0)</f>
        <v>881</v>
      </c>
      <c r="D29" s="296">
        <f>ROUND((IF($B$5=data!$A$6,D76,D96))*$A$24*(1-$L$17),0)</f>
        <v>891</v>
      </c>
      <c r="E29" s="296">
        <f>ROUND((IF($B$5=data!$A$6,E76,E96))*$A$24*(1-$L$17),0)</f>
        <v>917</v>
      </c>
      <c r="F29" s="296">
        <f>ROUND((IF($B$5=data!$A$6,F76,F96))*$A$24*(1-$L$17),0)</f>
        <v>925</v>
      </c>
      <c r="G29" s="296">
        <f>ROUND((IF($B$5=data!$A$6,G76,G96))*$A$24*(1-$L$17),0)</f>
        <v>936</v>
      </c>
      <c r="H29" s="296">
        <f>ROUND((IF($B$5=data!$A$6,H76,H96))*$A$24*(1-$L$17),0)</f>
        <v>947</v>
      </c>
      <c r="I29" s="296">
        <f>ROUND((IF($B$5=data!$A$6,I76,I96))*$A$24*(1-$L$17),0)</f>
        <v>967</v>
      </c>
      <c r="J29" s="296">
        <f>ROUND((IF($B$5=data!$A$6,J76,J96))*$A$24*(1-$L$17),0)</f>
        <v>979</v>
      </c>
      <c r="K29" s="296">
        <f>ROUND((IF($B$5=data!$A$6,K76,K96))*$A$24*(1-$L$17),0)</f>
        <v>990</v>
      </c>
      <c r="L29" s="456">
        <f>ROUND((IF($B$5=data!$A$6,L76,L96))*$A$24*(1-$L$17),0)</f>
        <v>998</v>
      </c>
      <c r="M29" s="456">
        <f>ROUND((IF($B$5=data!$A$6,M76,M96))*$A$24*(1-$L$17),0)</f>
        <v>1022</v>
      </c>
      <c r="N29" s="457">
        <f>ROUND((IF($B$5=data!$A$6,N76,N96))*$A$24*(1-$L$17),0)</f>
        <v>1033</v>
      </c>
      <c r="O29" s="457">
        <f>ROUND((IF($B$5=data!$A$6,O76,O96))*$A$24*(1-$L$17),0)</f>
        <v>1044</v>
      </c>
      <c r="P29" s="457">
        <f>ROUND((IF($B$5=data!$A$6,P76,P96))*$A$24*(1-$L$17),0)</f>
        <v>1053</v>
      </c>
      <c r="Q29" s="457">
        <f>ROUND((IF($B$5=data!$A$6,Q76,Q96))*$A$24*(1-$L$17),0)</f>
        <v>1067</v>
      </c>
      <c r="R29" s="457">
        <f>ROUND((IF($B$5=data!$A$6,R76,R96))*$A$24*(1-$L$17),0)</f>
        <v>1088</v>
      </c>
      <c r="S29" s="449">
        <f>ROUND((IF($B$5=data!$A$6,S76,S96))*$A$24*(1-$L$17),0)</f>
        <v>0</v>
      </c>
      <c r="T29" s="449">
        <f>ROUND((IF($B$5=data!$A$6,T76,T96))*$A$24*(1-$L$17),0)</f>
        <v>0</v>
      </c>
      <c r="U29" s="448">
        <f>ROUND((IF($B$5=data!$A$6,U76,U96))*$A$24*(1-$L$17),0)</f>
        <v>0</v>
      </c>
      <c r="V29" s="297">
        <f>ROUND((IF($B$5=data!$A$6,V76,V96))*$A$24*(1-$L$17),0)</f>
        <v>0</v>
      </c>
      <c r="W29" s="297">
        <f>ROUND((IF($B$5=data!$A$6,W76,W96))*$A$24*(1-$L$17),0)</f>
        <v>0</v>
      </c>
      <c r="X29" s="297">
        <f>ROUND((IF($B$5=data!$A$6,X76,X96))*$A$24*(1-$L$17),0)</f>
        <v>0</v>
      </c>
      <c r="Y29" s="297">
        <f>ROUND((IF($B$5=data!$A$6,Y76,Y96))*$A$24*(1-$L$17),0)</f>
        <v>0</v>
      </c>
      <c r="Z29" s="297">
        <f>ROUND((IF($B$5=data!$A$6,Z76,Z96))*$A$24*(1-$L$17),0)</f>
        <v>0</v>
      </c>
    </row>
    <row r="30" spans="1:54" s="27" customFormat="1" ht="15" customHeight="1" x14ac:dyDescent="0.2">
      <c r="A30" s="280">
        <v>1835</v>
      </c>
      <c r="B30" s="296">
        <f>ROUND((IF($B$5=data!$A$6,B77,B97))*$A$24*(1-$L$17),0)</f>
        <v>886</v>
      </c>
      <c r="C30" s="296">
        <f>ROUND((IF($B$5=data!$A$6,C77,C97))*$A$24*(1-$L$17),0)</f>
        <v>897</v>
      </c>
      <c r="D30" s="296">
        <f>ROUND((IF($B$5=data!$A$6,D77,D97))*$A$24*(1-$L$17),0)</f>
        <v>908</v>
      </c>
      <c r="E30" s="296">
        <f>ROUND((IF($B$5=data!$A$6,E77,E97))*$A$24*(1-$L$17),0)</f>
        <v>932</v>
      </c>
      <c r="F30" s="296">
        <f>ROUND((IF($B$5=data!$A$6,F77,F97))*$A$24*(1-$L$17),0)</f>
        <v>941</v>
      </c>
      <c r="G30" s="296">
        <f>ROUND((IF($B$5=data!$A$6,G77,G97))*$A$24*(1-$L$17),0)</f>
        <v>953</v>
      </c>
      <c r="H30" s="296">
        <f>ROUND((IF($B$5=data!$A$6,H77,H97))*$A$24*(1-$L$17),0)</f>
        <v>965</v>
      </c>
      <c r="I30" s="296">
        <f>ROUND((IF($B$5=data!$A$6,I77,I97))*$A$24*(1-$L$17),0)</f>
        <v>985</v>
      </c>
      <c r="J30" s="296">
        <f>ROUND((IF($B$5=data!$A$6,J77,J97))*$A$24*(1-$L$17),0)</f>
        <v>997</v>
      </c>
      <c r="K30" s="296">
        <f>ROUND((IF($B$5=data!$A$6,K77,K97))*$A$24*(1-$L$17),0)</f>
        <v>1010</v>
      </c>
      <c r="L30" s="456">
        <f>ROUND((IF($B$5=data!$A$6,L77,L97))*$A$24*(1-$L$17),0)</f>
        <v>1021</v>
      </c>
      <c r="M30" s="458">
        <f>ROUND((IF($B$5=data!$A$6,M77,M97))*$A$24*(1-$L$17),0)</f>
        <v>1042</v>
      </c>
      <c r="N30" s="459">
        <f>ROUND((IF($B$5=data!$A$6,N77,N97))*$A$24*(1-$L$17),0)</f>
        <v>1051</v>
      </c>
      <c r="O30" s="460">
        <f>ROUND((IF($B$5=data!$A$6,O77,O97))*$A$24*(1-$L$17),0)</f>
        <v>1063</v>
      </c>
      <c r="P30" s="460">
        <f>ROUND((IF($B$5=data!$A$6,P77,P97))*$A$24*(1-$L$17),0)</f>
        <v>1074</v>
      </c>
      <c r="Q30" s="460">
        <f>ROUND((IF($B$5=data!$A$6,Q77,Q97))*$A$24*(1-$L$17),0)</f>
        <v>1084</v>
      </c>
      <c r="R30" s="460">
        <f>ROUND((IF($B$5=data!$A$6,R77,R97))*$A$24*(1-$L$17),0)</f>
        <v>1108</v>
      </c>
      <c r="S30" s="450">
        <f>ROUND((IF($B$5=data!$A$6,S77,S97))*$A$24*(1-$L$17),0)</f>
        <v>0</v>
      </c>
      <c r="T30" s="451">
        <f>ROUND((IF($B$5=data!$A$6,T77,T97))*$A$24*(1-$L$17),0)</f>
        <v>0</v>
      </c>
      <c r="U30" s="461">
        <f>ROUND((IF($B$5=data!$A$6,U77,U97))*$A$24*(1-$L$17),0)</f>
        <v>0</v>
      </c>
      <c r="V30" s="297">
        <f>ROUND((IF($B$5=data!$A$6,V77,V97))*$A$24*(1-$L$17),0)</f>
        <v>0</v>
      </c>
      <c r="W30" s="297">
        <f>ROUND((IF($B$5=data!$A$6,W77,W97))*$A$24*(1-$L$17),0)</f>
        <v>0</v>
      </c>
      <c r="X30" s="297">
        <f>ROUND((IF($B$5=data!$A$6,X77,X97))*$A$24*(1-$L$17),0)</f>
        <v>0</v>
      </c>
      <c r="Y30" s="297">
        <f>ROUND((IF($B$5=data!$A$6,Y77,Y97))*$A$24*(1-$L$17),0)</f>
        <v>0</v>
      </c>
      <c r="Z30" s="297">
        <f>ROUND((IF($B$5=data!$A$6,Z77,Z97))*$A$24*(1-$L$17),0)</f>
        <v>0</v>
      </c>
      <c r="AC30" s="59"/>
    </row>
    <row r="31" spans="1:54" s="28" customFormat="1" ht="15" customHeight="1" x14ac:dyDescent="0.2">
      <c r="A31" s="280">
        <v>1960</v>
      </c>
      <c r="B31" s="296">
        <f>ROUND((IF($B$5=data!$A$6,B78,B98))*$A$24*(1-$L$17),0)</f>
        <v>917</v>
      </c>
      <c r="C31" s="296">
        <f>ROUND((IF($B$5=data!$A$6,C78,C98))*$A$24*(1-$L$17),0)</f>
        <v>927</v>
      </c>
      <c r="D31" s="296">
        <f>ROUND((IF($B$5=data!$A$6,D78,D98))*$A$24*(1-$L$17),0)</f>
        <v>938</v>
      </c>
      <c r="E31" s="296">
        <f>ROUND((IF($B$5=data!$A$6,E78,E98))*$A$24*(1-$L$17),0)</f>
        <v>964</v>
      </c>
      <c r="F31" s="296">
        <f>ROUND((IF($B$5=data!$A$6,F78,F98))*$A$24*(1-$L$17),0)</f>
        <v>975</v>
      </c>
      <c r="G31" s="296">
        <f>ROUND((IF($B$5=data!$A$6,G78,G98))*$A$24*(1-$L$17),0)</f>
        <v>985</v>
      </c>
      <c r="H31" s="296">
        <f>ROUND((IF($B$5=data!$A$6,H78,H98))*$A$24*(1-$L$17),0)</f>
        <v>998</v>
      </c>
      <c r="I31" s="296">
        <f>ROUND((IF($B$5=data!$A$6,I78,I98))*$A$24*(1-$L$17),0)</f>
        <v>1022</v>
      </c>
      <c r="J31" s="296">
        <f>ROUND((IF($B$5=data!$A$6,J78,J98))*$A$24*(1-$L$17),0)</f>
        <v>1033</v>
      </c>
      <c r="K31" s="296">
        <f>ROUND((IF($B$5=data!$A$6,K78,K98))*$A$24*(1-$L$17),0)</f>
        <v>1046</v>
      </c>
      <c r="L31" s="456">
        <f>ROUND((IF($B$5=data!$A$6,L78,L98))*$A$24*(1-$L$17),0)</f>
        <v>1056</v>
      </c>
      <c r="M31" s="458">
        <f>ROUND((IF($B$5=data!$A$6,M78,M98))*$A$24*(1-$L$17),0)</f>
        <v>1080</v>
      </c>
      <c r="N31" s="462">
        <f>ROUND((IF($B$5=data!$A$6,N78,N98))*$A$24*(1-$L$17),0)</f>
        <v>1090</v>
      </c>
      <c r="O31" s="456">
        <f>ROUND((IF($B$5=data!$A$6,O78,O98))*$A$24*(1-$L$17),0)</f>
        <v>1101</v>
      </c>
      <c r="P31" s="456">
        <f>ROUND((IF($B$5=data!$A$6,P78,P98))*$A$24*(1-$L$17),0)</f>
        <v>1113</v>
      </c>
      <c r="Q31" s="456">
        <f>ROUND((IF($B$5=data!$A$6,Q78,Q98))*$A$24*(1-$L$17),0)</f>
        <v>1126</v>
      </c>
      <c r="R31" s="456">
        <f>ROUND((IF($B$5=data!$A$6,R78,R98))*$A$24*(1-$L$17),0)</f>
        <v>1151</v>
      </c>
      <c r="S31" s="448">
        <f>ROUND((IF($B$5=data!$A$6,S78,S98))*$A$24*(1-$L$17),0)</f>
        <v>0</v>
      </c>
      <c r="T31" s="452">
        <f>ROUND((IF($B$5=data!$A$6,T78,T98))*$A$24*(1-$L$17),0)</f>
        <v>0</v>
      </c>
      <c r="U31" s="461">
        <f>ROUND((IF($B$5=data!$A$6,U78,U98))*$A$24*(1-$L$17),0)</f>
        <v>0</v>
      </c>
      <c r="V31" s="297">
        <f>ROUND((IF($B$5=data!$A$6,V78,V98))*$A$24*(1-$L$17),0)</f>
        <v>0</v>
      </c>
      <c r="W31" s="297">
        <f>ROUND((IF($B$5=data!$A$6,W78,W98))*$A$24*(1-$L$17),0)</f>
        <v>0</v>
      </c>
      <c r="X31" s="297">
        <f>ROUND((IF($B$5=data!$A$6,X78,X98))*$A$24*(1-$L$17),0)</f>
        <v>0</v>
      </c>
      <c r="Y31" s="297">
        <f>ROUND((IF($B$5=data!$A$6,Y78,Y98))*$A$24*(1-$L$17),0)</f>
        <v>0</v>
      </c>
      <c r="Z31" s="297">
        <f>ROUND((IF($B$5=data!$A$6,Z78,Z98))*$A$24*(1-$L$17),0)</f>
        <v>0</v>
      </c>
      <c r="AC31" s="62"/>
    </row>
    <row r="32" spans="1:54" s="28" customFormat="1" ht="15" customHeight="1" x14ac:dyDescent="0.2">
      <c r="A32" s="280">
        <v>2085</v>
      </c>
      <c r="B32" s="296">
        <f>ROUND((IF($B$5=data!$A$6,B79,B99))*$A$24*(1-$L$17),0)</f>
        <v>928</v>
      </c>
      <c r="C32" s="296">
        <f>ROUND((IF($B$5=data!$A$6,C79,C99))*$A$24*(1-$L$17),0)</f>
        <v>941</v>
      </c>
      <c r="D32" s="296">
        <f>ROUND((IF($B$5=data!$A$6,D79,D99))*$A$24*(1-$L$17),0)</f>
        <v>954</v>
      </c>
      <c r="E32" s="296">
        <f>ROUND((IF($B$5=data!$A$6,E79,E99))*$A$24*(1-$L$17),0)</f>
        <v>979</v>
      </c>
      <c r="F32" s="296">
        <f>ROUND((IF($B$5=data!$A$6,F79,F99))*$A$24*(1-$L$17),0)</f>
        <v>990</v>
      </c>
      <c r="G32" s="296">
        <f>ROUND((IF($B$5=data!$A$6,G79,G99))*$A$24*(1-$L$17),0)</f>
        <v>998</v>
      </c>
      <c r="H32" s="296">
        <f>ROUND((IF($B$5=data!$A$6,H79,H99))*$A$24*(1-$L$17),0)</f>
        <v>1014</v>
      </c>
      <c r="I32" s="296">
        <f>ROUND((IF($B$5=data!$A$6,I79,I99))*$A$24*(1-$L$17),0)</f>
        <v>1042</v>
      </c>
      <c r="J32" s="296">
        <f>ROUND((IF($B$5=data!$A$6,J79,J99))*$A$24*(1-$L$17),0)</f>
        <v>1049</v>
      </c>
      <c r="K32" s="296">
        <f>ROUND((IF($B$5=data!$A$6,K79,K99))*$A$24*(1-$L$17),0)</f>
        <v>1063</v>
      </c>
      <c r="L32" s="456">
        <f>ROUND((IF($B$5=data!$A$6,L79,L99))*$A$24*(1-$L$17),0)</f>
        <v>1074</v>
      </c>
      <c r="M32" s="458">
        <f>ROUND((IF($B$5=data!$A$6,M79,M99))*$A$24*(1-$L$17),0)</f>
        <v>1097</v>
      </c>
      <c r="N32" s="462">
        <f>ROUND((IF($B$5=data!$A$6,N79,N99))*$A$24*(1-$L$17),0)</f>
        <v>1110</v>
      </c>
      <c r="O32" s="456">
        <f>ROUND((IF($B$5=data!$A$6,O79,O99))*$A$24*(1-$L$17),0)</f>
        <v>1121</v>
      </c>
      <c r="P32" s="456">
        <f>ROUND((IF($B$5=data!$A$6,P79,P99))*$A$24*(1-$L$17),0)</f>
        <v>1135</v>
      </c>
      <c r="Q32" s="456">
        <f>ROUND((IF($B$5=data!$A$6,Q79,Q99))*$A$24*(1-$L$17),0)</f>
        <v>1147</v>
      </c>
      <c r="R32" s="456">
        <f>ROUND((IF($B$5=data!$A$6,R79,R99))*$A$24*(1-$L$17),0)</f>
        <v>1170</v>
      </c>
      <c r="S32" s="448">
        <f>ROUND((IF($B$5=data!$A$6,S79,S99))*$A$24*(1-$L$17),0)</f>
        <v>0</v>
      </c>
      <c r="T32" s="452">
        <f>ROUND((IF($B$5=data!$A$6,T79,T99))*$A$24*(1-$L$17),0)</f>
        <v>0</v>
      </c>
      <c r="U32" s="461">
        <f>ROUND((IF($B$5=data!$A$6,U79,U99))*$A$24*(1-$L$17),0)</f>
        <v>0</v>
      </c>
      <c r="V32" s="297">
        <f>ROUND((IF($B$5=data!$A$6,V79,V99))*$A$24*(1-$L$17),0)</f>
        <v>0</v>
      </c>
      <c r="W32" s="297">
        <f>ROUND((IF($B$5=data!$A$6,W79,W99))*$A$24*(1-$L$17),0)</f>
        <v>0</v>
      </c>
      <c r="X32" s="297">
        <f>ROUND((IF($B$5=data!$A$6,X79,X99))*$A$24*(1-$L$17),0)</f>
        <v>0</v>
      </c>
      <c r="Y32" s="297">
        <f>ROUND((IF($B$5=data!$A$6,Y79,Y99))*$A$24*(1-$L$17),0)</f>
        <v>0</v>
      </c>
      <c r="Z32" s="297">
        <f>ROUND((IF($B$5=data!$A$6,Z79,Z99))*$A$24*(1-$L$17),0)</f>
        <v>0</v>
      </c>
      <c r="AC32" s="62"/>
    </row>
    <row r="33" spans="1:54" s="28" customFormat="1" ht="15" customHeight="1" thickBot="1" x14ac:dyDescent="0.25">
      <c r="A33" s="280">
        <v>2210</v>
      </c>
      <c r="B33" s="296">
        <f>ROUND((IF($B$5=data!$A$6,B80,B100))*$A$24*(1-$L$17),0)</f>
        <v>946</v>
      </c>
      <c r="C33" s="296">
        <f>ROUND((IF($B$5=data!$A$6,C80,C100))*$A$24*(1-$L$17),0)</f>
        <v>955</v>
      </c>
      <c r="D33" s="296">
        <f>ROUND((IF($B$5=data!$A$6,D80,D100))*$A$24*(1-$L$17),0)</f>
        <v>968</v>
      </c>
      <c r="E33" s="296">
        <f>ROUND((IF($B$5=data!$A$6,E80,E100))*$A$24*(1-$L$17),0)</f>
        <v>996</v>
      </c>
      <c r="F33" s="296">
        <f>ROUND((IF($B$5=data!$A$6,F80,F100))*$A$24*(1-$L$17),0)</f>
        <v>1005</v>
      </c>
      <c r="G33" s="296">
        <f>ROUND((IF($B$5=data!$A$6,G80,G100))*$A$24*(1-$L$17),0)</f>
        <v>1021</v>
      </c>
      <c r="H33" s="296">
        <f>ROUND((IF($B$5=data!$A$6,H80,H100))*$A$24*(1-$L$17),0)</f>
        <v>1032</v>
      </c>
      <c r="I33" s="296">
        <f>ROUND((IF($B$5=data!$A$6,I80,I100))*$A$24*(1-$L$17),0)</f>
        <v>1056</v>
      </c>
      <c r="J33" s="296">
        <f>ROUND((IF($B$5=data!$A$6,J80,J100))*$A$24*(1-$L$17),0)</f>
        <v>1069</v>
      </c>
      <c r="K33" s="296">
        <f>ROUND((IF($B$5=data!$A$6,K80,K100))*$A$24*(1-$L$17),0)</f>
        <v>1080</v>
      </c>
      <c r="L33" s="456">
        <f>ROUND((IF($B$5=data!$A$6,L80,L100))*$A$24*(1-$L$17),0)</f>
        <v>1093</v>
      </c>
      <c r="M33" s="458">
        <f>ROUND((IF($B$5=data!$A$6,M80,M100))*$A$24*(1-$L$17),0)</f>
        <v>1119</v>
      </c>
      <c r="N33" s="463">
        <f>ROUND((IF($B$5=data!$A$6,N80,N100))*$A$24*(1-$L$17),0)</f>
        <v>1132</v>
      </c>
      <c r="O33" s="464">
        <f>ROUND((IF($B$5=data!$A$6,O80,O100))*$A$24*(1-$L$17),0)</f>
        <v>1141</v>
      </c>
      <c r="P33" s="464">
        <f>ROUND((IF($B$5=data!$A$6,P80,P100))*$A$24*(1-$L$17),0)</f>
        <v>1154</v>
      </c>
      <c r="Q33" s="464">
        <f>ROUND((IF($B$5=data!$A$6,Q80,Q100))*$A$24*(1-$L$17),0)</f>
        <v>1167</v>
      </c>
      <c r="R33" s="464">
        <f>ROUND((IF($B$5=data!$A$6,R80,R100))*$A$24*(1-$L$17),0)</f>
        <v>1191</v>
      </c>
      <c r="S33" s="453">
        <f>ROUND((IF($B$5=data!$A$6,S80,S100))*$A$24*(1-$L$17),0)</f>
        <v>0</v>
      </c>
      <c r="T33" s="454">
        <f>ROUND((IF($B$5=data!$A$6,T80,T100))*$A$24*(1-$L$17),0)</f>
        <v>0</v>
      </c>
      <c r="U33" s="461">
        <f>ROUND((IF($B$5=data!$A$6,U80,U100))*$A$24*(1-$L$17),0)</f>
        <v>0</v>
      </c>
      <c r="V33" s="297">
        <f>ROUND((IF($B$5=data!$A$6,V80,V100))*$A$24*(1-$L$17),0)</f>
        <v>0</v>
      </c>
      <c r="W33" s="297">
        <f>ROUND((IF($B$5=data!$A$6,W80,W100))*$A$24*(1-$L$17),0)</f>
        <v>0</v>
      </c>
      <c r="X33" s="297">
        <f>ROUND((IF($B$5=data!$A$6,X80,X100))*$A$24*(1-$L$17),0)</f>
        <v>0</v>
      </c>
      <c r="Y33" s="297">
        <f>ROUND((IF($B$5=data!$A$6,Y80,Y100))*$A$24*(1-$L$17),0)</f>
        <v>0</v>
      </c>
      <c r="Z33" s="297">
        <f>ROUND((IF($B$5=data!$A$6,Z80,Z100))*$A$24*(1-$L$17),0)</f>
        <v>0</v>
      </c>
      <c r="AC33" s="62"/>
    </row>
    <row r="34" spans="1:54" s="28" customFormat="1" ht="15" customHeight="1" x14ac:dyDescent="0.2">
      <c r="A34" s="280">
        <v>2335</v>
      </c>
      <c r="B34" s="296">
        <f>ROUND((IF($B$5=data!$A$6,B81,B101))*$A$24*(1-$L$17),0)</f>
        <v>956</v>
      </c>
      <c r="C34" s="296">
        <f>ROUND((IF($B$5=data!$A$6,C81,C101))*$A$24*(1-$L$17),0)</f>
        <v>971</v>
      </c>
      <c r="D34" s="296">
        <f>ROUND((IF($B$5=data!$A$6,D81,D101))*$A$24*(1-$L$17),0)</f>
        <v>983</v>
      </c>
      <c r="E34" s="296">
        <f>ROUND((IF($B$5=data!$A$6,E81,E101))*$A$24*(1-$L$17),0)</f>
        <v>1011</v>
      </c>
      <c r="F34" s="296">
        <f>ROUND((IF($B$5=data!$A$6,F81,F101))*$A$24*(1-$L$17),0)</f>
        <v>1022</v>
      </c>
      <c r="G34" s="296">
        <f>ROUND((IF($B$5=data!$A$6,G81,G101))*$A$24*(1-$L$17),0)</f>
        <v>1035</v>
      </c>
      <c r="H34" s="296">
        <f>ROUND((IF($B$5=data!$A$6,H81,H101))*$A$24*(1-$L$17),0)</f>
        <v>1048</v>
      </c>
      <c r="I34" s="296">
        <f>ROUND((IF($B$5=data!$A$6,I81,I101))*$A$24*(1-$L$17),0)</f>
        <v>1073</v>
      </c>
      <c r="J34" s="296">
        <f>ROUND((IF($B$5=data!$A$6,J81,J101))*$A$24*(1-$L$17),0)</f>
        <v>1088</v>
      </c>
      <c r="K34" s="296">
        <f>ROUND((IF($B$5=data!$A$6,K81,K101))*$A$24*(1-$L$17),0)</f>
        <v>1099</v>
      </c>
      <c r="L34" s="456">
        <f>ROUND((IF($B$5=data!$A$6,L81,L101))*$A$24*(1-$L$17),0)</f>
        <v>1110</v>
      </c>
      <c r="M34" s="456">
        <f>ROUND((IF($B$5=data!$A$6,M81,M101))*$A$24*(1-$L$17),0)</f>
        <v>1137</v>
      </c>
      <c r="N34" s="465">
        <f>ROUND((IF($B$5=data!$A$6,N81,N101))*$A$24*(1-$L$17),0)</f>
        <v>1151</v>
      </c>
      <c r="O34" s="465">
        <f>ROUND((IF($B$5=data!$A$6,O81,O101))*$A$24*(1-$L$17),0)</f>
        <v>1163</v>
      </c>
      <c r="P34" s="465">
        <f>ROUND((IF($B$5=data!$A$6,P81,P101))*$A$24*(1-$L$17),0)</f>
        <v>1174</v>
      </c>
      <c r="Q34" s="465">
        <f>ROUND((IF($B$5=data!$A$6,Q81,Q101))*$A$24*(1-$L$17),0)</f>
        <v>1188</v>
      </c>
      <c r="R34" s="465">
        <f>ROUND((IF($B$5=data!$A$6,R81,R101))*$A$24*(1-$L$17),0)</f>
        <v>1211</v>
      </c>
      <c r="S34" s="455">
        <f>ROUND((IF($B$5=data!$A$6,S81,S101))*$A$24*(1-$L$17),0)</f>
        <v>0</v>
      </c>
      <c r="T34" s="455">
        <f>ROUND((IF($B$5=data!$A$6,T81,T101))*$A$24*(1-$L$17),0)</f>
        <v>0</v>
      </c>
      <c r="U34" s="448">
        <f>ROUND((IF($B$5=data!$A$6,U81,U101))*$A$24*(1-$L$17),0)</f>
        <v>0</v>
      </c>
      <c r="V34" s="297">
        <f>ROUND((IF($B$5=data!$A$6,V81,V101))*$A$24*(1-$L$17),0)</f>
        <v>0</v>
      </c>
      <c r="W34" s="297">
        <f>ROUND((IF($B$5=data!$A$6,W81,W101))*$A$24*(1-$L$17),0)</f>
        <v>0</v>
      </c>
      <c r="X34" s="297">
        <f>ROUND((IF($B$5=data!$A$6,X81,X101))*$A$24*(1-$L$17),0)</f>
        <v>0</v>
      </c>
      <c r="Y34" s="297">
        <f>ROUND((IF($B$5=data!$A$6,Y81,Y101))*$A$24*(1-$L$17),0)</f>
        <v>0</v>
      </c>
      <c r="Z34" s="297">
        <f>ROUND((IF($B$5=data!$A$6,Z81,Z101))*$A$24*(1-$L$17),0)</f>
        <v>0</v>
      </c>
      <c r="AC34" s="62"/>
    </row>
    <row r="35" spans="1:54" s="28" customFormat="1" ht="15" customHeight="1" x14ac:dyDescent="0.2">
      <c r="A35" s="280">
        <v>2460</v>
      </c>
      <c r="B35" s="296">
        <f>ROUND((IF($B$5=data!$A$6,B82,B102))*$A$24*(1-$L$17),0)</f>
        <v>986</v>
      </c>
      <c r="C35" s="296">
        <f>ROUND((IF($B$5=data!$A$6,C82,C102))*$A$24*(1-$L$17),0)</f>
        <v>998</v>
      </c>
      <c r="D35" s="296">
        <f>ROUND((IF($B$5=data!$A$6,D82,D102))*$A$24*(1-$L$17),0)</f>
        <v>1016</v>
      </c>
      <c r="E35" s="296">
        <f>ROUND((IF($B$5=data!$A$6,E82,E102))*$A$24*(1-$L$17),0)</f>
        <v>1042</v>
      </c>
      <c r="F35" s="296">
        <f>ROUND((IF($B$5=data!$A$6,F82,F102))*$A$24*(1-$L$17),0)</f>
        <v>1055</v>
      </c>
      <c r="G35" s="296">
        <f>ROUND((IF($B$5=data!$A$6,G82,G102))*$A$24*(1-$L$17),0)</f>
        <v>1069</v>
      </c>
      <c r="H35" s="296">
        <f>ROUND((IF($B$5=data!$A$6,H82,H102))*$A$24*(1-$L$17),0)</f>
        <v>1082</v>
      </c>
      <c r="I35" s="296">
        <f>ROUND((IF($B$5=data!$A$6,I82,I102))*$A$24*(1-$L$17),0)</f>
        <v>1109</v>
      </c>
      <c r="J35" s="296">
        <f>ROUND((IF($B$5=data!$A$6,J82,J102))*$A$24*(1-$L$17),0)</f>
        <v>1121</v>
      </c>
      <c r="K35" s="296">
        <f>ROUND((IF($B$5=data!$A$6,K82,K102))*$A$24*(1-$L$17),0)</f>
        <v>1135</v>
      </c>
      <c r="L35" s="456">
        <f>ROUND((IF($B$5=data!$A$6,L82,L102))*$A$24*(1-$L$17),0)</f>
        <v>1150</v>
      </c>
      <c r="M35" s="456">
        <f>ROUND((IF($B$5=data!$A$6,M82,M102))*$A$24*(1-$L$17),0)</f>
        <v>1174</v>
      </c>
      <c r="N35" s="456">
        <f>ROUND((IF($B$5=data!$A$6,N82,N102))*$A$24*(1-$L$17),0)</f>
        <v>1188</v>
      </c>
      <c r="O35" s="456">
        <f>ROUND((IF($B$5=data!$A$6,O82,O102))*$A$24*(1-$L$17),0)</f>
        <v>1203</v>
      </c>
      <c r="P35" s="456">
        <f>ROUND((IF($B$5=data!$A$6,P82,P102))*$A$24*(1-$L$17),0)</f>
        <v>1212</v>
      </c>
      <c r="Q35" s="456">
        <f>ROUND((IF($B$5=data!$A$6,Q82,Q102))*$A$24*(1-$L$17),0)</f>
        <v>1230</v>
      </c>
      <c r="R35" s="456">
        <f>ROUND((IF($B$5=data!$A$6,R82,R102))*$A$24*(1-$L$17),0)</f>
        <v>1254</v>
      </c>
      <c r="S35" s="448">
        <f>ROUND((IF($B$5=data!$A$6,S82,S102))*$A$24*(1-$L$17),0)</f>
        <v>0</v>
      </c>
      <c r="T35" s="448">
        <f>ROUND((IF($B$5=data!$A$6,T82,T102))*$A$24*(1-$L$17),0)</f>
        <v>0</v>
      </c>
      <c r="U35" s="448">
        <f>ROUND((IF($B$5=data!$A$6,U82,U102))*$A$24*(1-$L$17),0)</f>
        <v>0</v>
      </c>
      <c r="V35" s="297">
        <f>ROUND((IF($B$5=data!$A$6,V82,V102))*$A$24*(1-$L$17),0)</f>
        <v>0</v>
      </c>
      <c r="W35" s="297">
        <f>ROUND((IF($B$5=data!$A$6,W82,W102))*$A$24*(1-$L$17),0)</f>
        <v>0</v>
      </c>
      <c r="X35" s="297">
        <f>ROUND((IF($B$5=data!$A$6,X82,X102))*$A$24*(1-$L$17),0)</f>
        <v>0</v>
      </c>
      <c r="Y35" s="297">
        <f>ROUND((IF($B$5=data!$A$6,Y82,Y102))*$A$24*(1-$L$17),0)</f>
        <v>0</v>
      </c>
      <c r="Z35" s="297">
        <f>ROUND((IF($B$5=data!$A$6,Z82,Z102))*$A$24*(1-$L$17),0)</f>
        <v>0</v>
      </c>
      <c r="AC35" s="62"/>
    </row>
    <row r="36" spans="1:54" s="28" customFormat="1" ht="15" customHeight="1" x14ac:dyDescent="0.2">
      <c r="A36" s="280">
        <v>2585</v>
      </c>
      <c r="B36" s="296">
        <f>ROUND((IF($B$5=data!$A$6,B83,B103))*$A$24*(1-$L$17),0)</f>
        <v>1003</v>
      </c>
      <c r="C36" s="296">
        <f>ROUND((IF($B$5=data!$A$6,C83,C103))*$A$24*(1-$L$17),0)</f>
        <v>1018</v>
      </c>
      <c r="D36" s="296">
        <f>ROUND((IF($B$5=data!$A$6,D83,D103))*$A$24*(1-$L$17),0)</f>
        <v>1031</v>
      </c>
      <c r="E36" s="296">
        <f>ROUND((IF($B$5=data!$A$6,E83,E103))*$A$24*(1-$L$17),0)</f>
        <v>1060</v>
      </c>
      <c r="F36" s="296">
        <f>ROUND((IF($B$5=data!$A$6,F83,F103))*$A$24*(1-$L$17),0)</f>
        <v>1070</v>
      </c>
      <c r="G36" s="296">
        <f>ROUND((IF($B$5=data!$A$6,G83,G103))*$A$24*(1-$L$17),0)</f>
        <v>1084</v>
      </c>
      <c r="H36" s="296">
        <f>ROUND((IF($B$5=data!$A$6,H83,H103))*$A$24*(1-$L$17),0)</f>
        <v>1099</v>
      </c>
      <c r="I36" s="296">
        <f>ROUND((IF($B$5=data!$A$6,I83,I103))*$A$24*(1-$L$17),0)</f>
        <v>1126</v>
      </c>
      <c r="J36" s="296">
        <f>ROUND((IF($B$5=data!$A$6,J83,J103))*$A$24*(1-$L$17),0)</f>
        <v>1140</v>
      </c>
      <c r="K36" s="296">
        <f>ROUND((IF($B$5=data!$A$6,K83,K103))*$A$24*(1-$L$17),0)</f>
        <v>1153</v>
      </c>
      <c r="L36" s="296">
        <f>ROUND((IF($B$5=data!$A$6,L83,L103))*$A$24*(1-$L$17),0)</f>
        <v>1167</v>
      </c>
      <c r="M36" s="296">
        <f>ROUND((IF($B$5=data!$A$6,M83,M103))*$A$24*(1-$L$17),0)</f>
        <v>1192</v>
      </c>
      <c r="N36" s="296">
        <f>ROUND((IF($B$5=data!$A$6,N83,N103))*$A$24*(1-$L$17),0)</f>
        <v>1209</v>
      </c>
      <c r="O36" s="296">
        <f>ROUND((IF($B$5=data!$A$6,O83,O103))*$A$24*(1-$L$17),0)</f>
        <v>1224</v>
      </c>
      <c r="P36" s="296">
        <f>ROUND((IF($B$5=data!$A$6,P83,P103))*$A$24*(1-$L$17),0)</f>
        <v>1235</v>
      </c>
      <c r="Q36" s="296">
        <f>ROUND((IF($B$5=data!$A$6,Q83,Q103))*$A$24*(1-$L$17),0)</f>
        <v>1249</v>
      </c>
      <c r="R36" s="296">
        <f>ROUND((IF($B$5=data!$A$6,R83,R103))*$A$24*(1-$L$17),0)</f>
        <v>1278</v>
      </c>
      <c r="S36" s="297">
        <f>ROUND((IF($B$5=data!$A$6,S83,S103))*$A$24*(1-$L$17),0)</f>
        <v>0</v>
      </c>
      <c r="T36" s="297">
        <f>ROUND((IF($B$5=data!$A$6,T83,T103))*$A$24*(1-$L$17),0)</f>
        <v>0</v>
      </c>
      <c r="U36" s="297">
        <f>ROUND((IF($B$5=data!$A$6,U83,U103))*$A$24*(1-$L$17),0)</f>
        <v>0</v>
      </c>
      <c r="V36" s="297">
        <f>ROUND((IF($B$5=data!$A$6,V83,V103))*$A$24*(1-$L$17),0)</f>
        <v>0</v>
      </c>
      <c r="W36" s="297">
        <f>ROUND((IF($B$5=data!$A$6,W83,W103))*$A$24*(1-$L$17),0)</f>
        <v>0</v>
      </c>
      <c r="X36" s="297">
        <f>ROUND((IF($B$5=data!$A$6,X83,X103))*$A$24*(1-$L$17),0)</f>
        <v>0</v>
      </c>
      <c r="Y36" s="297">
        <f>ROUND((IF($B$5=data!$A$6,Y83,Y103))*$A$24*(1-$L$17),0)</f>
        <v>0</v>
      </c>
      <c r="Z36" s="297">
        <f>ROUND((IF($B$5=data!$A$6,Z83,Z103))*$A$24*(1-$L$17),0)</f>
        <v>0</v>
      </c>
      <c r="AC36" s="62"/>
    </row>
    <row r="37" spans="1:54" s="28" customFormat="1" ht="15" customHeight="1" x14ac:dyDescent="0.2">
      <c r="A37" s="280">
        <v>2710</v>
      </c>
      <c r="B37" s="297">
        <f>ROUND((IF($B$5=data!$A$6,B84,B104))*$A$24*(1-$L$17),0)</f>
        <v>0</v>
      </c>
      <c r="C37" s="297">
        <f>ROUND((IF($B$5=data!$A$6,C84,C104))*$A$24*(1-$L$17),0)</f>
        <v>0</v>
      </c>
      <c r="D37" s="297">
        <f>ROUND((IF($B$5=data!$A$6,D84,D104))*$A$24*(1-$L$17),0)</f>
        <v>0</v>
      </c>
      <c r="E37" s="297">
        <f>ROUND((IF($B$5=data!$A$6,E84,E104))*$A$24*(1-$L$17),0)</f>
        <v>0</v>
      </c>
      <c r="F37" s="297">
        <f>ROUND((IF($B$5=data!$A$6,F84,F104))*$A$24*(1-$L$17),0)</f>
        <v>0</v>
      </c>
      <c r="G37" s="297">
        <f>ROUND((IF($B$5=data!$A$6,G84,G104))*$A$24*(1-$L$17),0)</f>
        <v>0</v>
      </c>
      <c r="H37" s="297">
        <f>ROUND((IF($B$5=data!$A$6,H84,H104))*$A$24*(1-$L$17),0)</f>
        <v>0</v>
      </c>
      <c r="I37" s="297">
        <f>ROUND((IF($B$5=data!$A$6,I84,I104))*$A$24*(1-$L$17),0)</f>
        <v>0</v>
      </c>
      <c r="J37" s="297">
        <f>ROUND((IF($B$5=data!$A$6,J84,J104))*$A$24*(1-$L$17),0)</f>
        <v>0</v>
      </c>
      <c r="K37" s="297">
        <f>ROUND((IF($B$5=data!$A$6,K84,K104))*$A$24*(1-$L$17),0)</f>
        <v>0</v>
      </c>
      <c r="L37" s="297">
        <f>ROUND((IF($B$5=data!$A$6,L84,L104))*$A$24*(1-$L$17),0)</f>
        <v>0</v>
      </c>
      <c r="M37" s="297">
        <f>ROUND((IF($B$5=data!$A$6,M84,M104))*$A$24*(1-$L$17),0)</f>
        <v>0</v>
      </c>
      <c r="N37" s="297">
        <f>ROUND((IF($B$5=data!$A$6,N84,N104))*$A$24*(1-$L$17),0)</f>
        <v>0</v>
      </c>
      <c r="O37" s="297">
        <f>ROUND((IF($B$5=data!$A$6,O84,O104))*$A$24*(1-$L$17),0)</f>
        <v>0</v>
      </c>
      <c r="P37" s="297">
        <f>ROUND((IF($B$5=data!$A$6,P84,P104))*$A$24*(1-$L$17),0)</f>
        <v>0</v>
      </c>
      <c r="Q37" s="297">
        <f>ROUND((IF($B$5=data!$A$6,Q84,Q104))*$A$24*(1-$L$17),0)</f>
        <v>0</v>
      </c>
      <c r="R37" s="297">
        <f>ROUND((IF($B$5=data!$A$6,R84,R104))*$A$24*(1-$L$17),0)</f>
        <v>0</v>
      </c>
      <c r="S37" s="297">
        <f>ROUND((IF($B$5=data!$A$6,S84,S104))*$A$24*(1-$L$17),0)</f>
        <v>0</v>
      </c>
      <c r="T37" s="297">
        <f>ROUND((IF($B$5=data!$A$6,T84,T104))*$A$24*(1-$L$17),0)</f>
        <v>0</v>
      </c>
      <c r="U37" s="297">
        <f>ROUND((IF($B$5=data!$A$6,U84,U104))*$A$24*(1-$L$17),0)</f>
        <v>0</v>
      </c>
      <c r="V37" s="297">
        <f>ROUND((IF($B$5=data!$A$6,V84,V104))*$A$24*(1-$L$17),0)</f>
        <v>0</v>
      </c>
      <c r="W37" s="297">
        <f>ROUND((IF($B$5=data!$A$6,W84,W104))*$A$24*(1-$L$17),0)</f>
        <v>0</v>
      </c>
      <c r="X37" s="297">
        <f>ROUND((IF($B$5=data!$A$6,X84,X104))*$A$24*(1-$L$17),0)</f>
        <v>0</v>
      </c>
      <c r="Y37" s="297">
        <f>ROUND((IF($B$5=data!$A$6,Y84,Y104))*$A$24*(1-$L$17),0)</f>
        <v>0</v>
      </c>
      <c r="Z37" s="297">
        <f>ROUND((IF($B$5=data!$A$6,Z84,Z104))*$A$24*(1-$L$17),0)</f>
        <v>0</v>
      </c>
      <c r="AC37" s="62"/>
    </row>
    <row r="38" spans="1:54" s="28" customFormat="1" ht="15" customHeight="1" x14ac:dyDescent="0.2">
      <c r="A38" s="280">
        <v>2835</v>
      </c>
      <c r="B38" s="297">
        <f>ROUND((IF($B$5=data!$A$6,B85,B105))*$A$24*(1-$L$17),0)</f>
        <v>0</v>
      </c>
      <c r="C38" s="297">
        <f>ROUND((IF($B$5=data!$A$6,C85,C105))*$A$24*(1-$L$17),0)</f>
        <v>0</v>
      </c>
      <c r="D38" s="297">
        <f>ROUND((IF($B$5=data!$A$6,D85,D105))*$A$24*(1-$L$17),0)</f>
        <v>0</v>
      </c>
      <c r="E38" s="297">
        <f>ROUND((IF($B$5=data!$A$6,E85,E105))*$A$24*(1-$L$17),0)</f>
        <v>0</v>
      </c>
      <c r="F38" s="297">
        <f>ROUND((IF($B$5=data!$A$6,F85,F105))*$A$24*(1-$L$17),0)</f>
        <v>0</v>
      </c>
      <c r="G38" s="297">
        <f>ROUND((IF($B$5=data!$A$6,G85,G105))*$A$24*(1-$L$17),0)</f>
        <v>0</v>
      </c>
      <c r="H38" s="297">
        <f>ROUND((IF($B$5=data!$A$6,H85,H105))*$A$24*(1-$L$17),0)</f>
        <v>0</v>
      </c>
      <c r="I38" s="297">
        <f>ROUND((IF($B$5=data!$A$6,I85,I105))*$A$24*(1-$L$17),0)</f>
        <v>0</v>
      </c>
      <c r="J38" s="297">
        <f>ROUND((IF($B$5=data!$A$6,J85,J105))*$A$24*(1-$L$17),0)</f>
        <v>0</v>
      </c>
      <c r="K38" s="297">
        <f>ROUND((IF($B$5=data!$A$6,K85,K105))*$A$24*(1-$L$17),0)</f>
        <v>0</v>
      </c>
      <c r="L38" s="297">
        <f>ROUND((IF($B$5=data!$A$6,L85,L105))*$A$24*(1-$L$17),0)</f>
        <v>0</v>
      </c>
      <c r="M38" s="297">
        <f>ROUND((IF($B$5=data!$A$6,M85,M105))*$A$24*(1-$L$17),0)</f>
        <v>0</v>
      </c>
      <c r="N38" s="297">
        <f>ROUND((IF($B$5=data!$A$6,N85,N105))*$A$24*(1-$L$17),0)</f>
        <v>0</v>
      </c>
      <c r="O38" s="297">
        <f>ROUND((IF($B$5=data!$A$6,O85,O105))*$A$24*(1-$L$17),0)</f>
        <v>0</v>
      </c>
      <c r="P38" s="297">
        <f>ROUND((IF($B$5=data!$A$6,P85,P105))*$A$24*(1-$L$17),0)</f>
        <v>0</v>
      </c>
      <c r="Q38" s="297">
        <f>ROUND((IF($B$5=data!$A$6,Q85,Q105))*$A$24*(1-$L$17),0)</f>
        <v>0</v>
      </c>
      <c r="R38" s="297">
        <f>ROUND((IF($B$5=data!$A$6,R85,R105))*$A$24*(1-$L$17),0)</f>
        <v>0</v>
      </c>
      <c r="S38" s="297">
        <f>ROUND((IF($B$5=data!$A$6,S85,S105))*$A$24*(1-$L$17),0)</f>
        <v>0</v>
      </c>
      <c r="T38" s="297">
        <f>ROUND((IF($B$5=data!$A$6,T85,T105))*$A$24*(1-$L$17),0)</f>
        <v>0</v>
      </c>
      <c r="U38" s="297">
        <f>ROUND((IF($B$5=data!$A$6,U85,U105))*$A$24*(1-$L$17),0)</f>
        <v>0</v>
      </c>
      <c r="V38" s="297">
        <f>ROUND((IF($B$5=data!$A$6,V85,V105))*$A$24*(1-$L$17),0)</f>
        <v>0</v>
      </c>
      <c r="W38" s="297">
        <f>ROUND((IF($B$5=data!$A$6,W85,W105))*$A$24*(1-$L$17),0)</f>
        <v>0</v>
      </c>
      <c r="X38" s="297">
        <f>ROUND((IF($B$5=data!$A$6,X85,X105))*$A$24*(1-$L$17),0)</f>
        <v>0</v>
      </c>
      <c r="Y38" s="297">
        <f>ROUND((IF($B$5=data!$A$6,Y85,Y105))*$A$24*(1-$L$17),0)</f>
        <v>0</v>
      </c>
      <c r="Z38" s="297">
        <f>ROUND((IF($B$5=data!$A$6,Z85,Z105))*$A$24*(1-$L$17),0)</f>
        <v>0</v>
      </c>
      <c r="AC38" s="62"/>
    </row>
    <row r="39" spans="1:54" s="28" customFormat="1" ht="15" customHeight="1" x14ac:dyDescent="0.2">
      <c r="A39" s="280">
        <v>2960</v>
      </c>
      <c r="B39" s="297">
        <f>ROUND((IF($B$5=data!$A$6,B86,B106))*$A$24*(1-$L$17),0)</f>
        <v>0</v>
      </c>
      <c r="C39" s="297">
        <f>ROUND((IF($B$5=data!$A$6,C86,C106))*$A$24*(1-$L$17),0)</f>
        <v>0</v>
      </c>
      <c r="D39" s="297">
        <f>ROUND((IF($B$5=data!$A$6,D86,D106))*$A$24*(1-$L$17),0)</f>
        <v>0</v>
      </c>
      <c r="E39" s="297">
        <f>ROUND((IF($B$5=data!$A$6,E86,E106))*$A$24*(1-$L$17),0)</f>
        <v>0</v>
      </c>
      <c r="F39" s="297">
        <f>ROUND((IF($B$5=data!$A$6,F86,F106))*$A$24*(1-$L$17),0)</f>
        <v>0</v>
      </c>
      <c r="G39" s="297">
        <f>ROUND((IF($B$5=data!$A$6,G86,G106))*$A$24*(1-$L$17),0)</f>
        <v>0</v>
      </c>
      <c r="H39" s="297">
        <f>ROUND((IF($B$5=data!$A$6,H86,H106))*$A$24*(1-$L$17),0)</f>
        <v>0</v>
      </c>
      <c r="I39" s="297">
        <f>ROUND((IF($B$5=data!$A$6,I86,I106))*$A$24*(1-$L$17),0)</f>
        <v>0</v>
      </c>
      <c r="J39" s="297">
        <f>ROUND((IF($B$5=data!$A$6,J86,J106))*$A$24*(1-$L$17),0)</f>
        <v>0</v>
      </c>
      <c r="K39" s="297">
        <f>ROUND((IF($B$5=data!$A$6,K86,K106))*$A$24*(1-$L$17),0)</f>
        <v>0</v>
      </c>
      <c r="L39" s="297">
        <f>ROUND((IF($B$5=data!$A$6,L86,L106))*$A$24*(1-$L$17),0)</f>
        <v>0</v>
      </c>
      <c r="M39" s="297">
        <f>ROUND((IF($B$5=data!$A$6,M86,M106))*$A$24*(1-$L$17),0)</f>
        <v>0</v>
      </c>
      <c r="N39" s="297">
        <f>ROUND((IF($B$5=data!$A$6,N86,N106))*$A$24*(1-$L$17),0)</f>
        <v>0</v>
      </c>
      <c r="O39" s="297">
        <f>ROUND((IF($B$5=data!$A$6,O86,O106))*$A$24*(1-$L$17),0)</f>
        <v>0</v>
      </c>
      <c r="P39" s="297">
        <f>ROUND((IF($B$5=data!$A$6,P86,P106))*$A$24*(1-$L$17),0)</f>
        <v>0</v>
      </c>
      <c r="Q39" s="297">
        <f>ROUND((IF($B$5=data!$A$6,Q86,Q106))*$A$24*(1-$L$17),0)</f>
        <v>0</v>
      </c>
      <c r="R39" s="297">
        <f>ROUND((IF($B$5=data!$A$6,R86,R106))*$A$24*(1-$L$17),0)</f>
        <v>0</v>
      </c>
      <c r="S39" s="297">
        <f>ROUND((IF($B$5=data!$A$6,S86,S106))*$A$24*(1-$L$17),0)</f>
        <v>0</v>
      </c>
      <c r="T39" s="297">
        <f>ROUND((IF($B$5=data!$A$6,T86,T106))*$A$24*(1-$L$17),0)</f>
        <v>0</v>
      </c>
      <c r="U39" s="297">
        <f>ROUND((IF($B$5=data!$A$6,U86,U106))*$A$24*(1-$L$17),0)</f>
        <v>0</v>
      </c>
      <c r="V39" s="297">
        <f>ROUND((IF($B$5=data!$A$6,V86,V106))*$A$24*(1-$L$17),0)</f>
        <v>0</v>
      </c>
      <c r="W39" s="297">
        <f>ROUND((IF($B$5=data!$A$6,W86,W106))*$A$24*(1-$L$17),0)</f>
        <v>0</v>
      </c>
      <c r="X39" s="297">
        <f>ROUND((IF($B$5=data!$A$6,X86,X106))*$A$24*(1-$L$17),0)</f>
        <v>0</v>
      </c>
      <c r="Y39" s="297">
        <f>ROUND((IF($B$5=data!$A$6,Y86,Y106))*$A$24*(1-$L$17),0)</f>
        <v>0</v>
      </c>
      <c r="Z39" s="297">
        <f>ROUND((IF($B$5=data!$A$6,Z86,Z106))*$A$24*(1-$L$17),0)</f>
        <v>0</v>
      </c>
      <c r="AC39" s="62"/>
    </row>
    <row r="40" spans="1:54" s="28" customFormat="1" ht="15" customHeight="1" x14ac:dyDescent="0.2">
      <c r="A40" s="280">
        <v>3085</v>
      </c>
      <c r="B40" s="297">
        <f>ROUND((IF($B$5=data!$A$6,B87,B107))*$A$24*(1-$L$17),0)</f>
        <v>0</v>
      </c>
      <c r="C40" s="297">
        <f>ROUND((IF($B$5=data!$A$6,C87,C107))*$A$24*(1-$L$17),0)</f>
        <v>0</v>
      </c>
      <c r="D40" s="297">
        <f>ROUND((IF($B$5=data!$A$6,D87,D107))*$A$24*(1-$L$17),0)</f>
        <v>0</v>
      </c>
      <c r="E40" s="297">
        <f>ROUND((IF($B$5=data!$A$6,E87,E107))*$A$24*(1-$L$17),0)</f>
        <v>0</v>
      </c>
      <c r="F40" s="297">
        <f>ROUND((IF($B$5=data!$A$6,F87,F107))*$A$24*(1-$L$17),0)</f>
        <v>0</v>
      </c>
      <c r="G40" s="297">
        <f>ROUND((IF($B$5=data!$A$6,G87,G107))*$A$24*(1-$L$17),0)</f>
        <v>0</v>
      </c>
      <c r="H40" s="297">
        <f>ROUND((IF($B$5=data!$A$6,H87,H107))*$A$24*(1-$L$17),0)</f>
        <v>0</v>
      </c>
      <c r="I40" s="297">
        <f>ROUND((IF($B$5=data!$A$6,I87,I107))*$A$24*(1-$L$17),0)</f>
        <v>0</v>
      </c>
      <c r="J40" s="297">
        <f>ROUND((IF($B$5=data!$A$6,J87,J107))*$A$24*(1-$L$17),0)</f>
        <v>0</v>
      </c>
      <c r="K40" s="297">
        <f>ROUND((IF($B$5=data!$A$6,K87,K107))*$A$24*(1-$L$17),0)</f>
        <v>0</v>
      </c>
      <c r="L40" s="297">
        <f>ROUND((IF($B$5=data!$A$6,L87,L107))*$A$24*(1-$L$17),0)</f>
        <v>0</v>
      </c>
      <c r="M40" s="297">
        <f>ROUND((IF($B$5=data!$A$6,M87,M107))*$A$24*(1-$L$17),0)</f>
        <v>0</v>
      </c>
      <c r="N40" s="297">
        <f>ROUND((IF($B$5=data!$A$6,N87,N107))*$A$24*(1-$L$17),0)</f>
        <v>0</v>
      </c>
      <c r="O40" s="297">
        <f>ROUND((IF($B$5=data!$A$6,O87,O107))*$A$24*(1-$L$17),0)</f>
        <v>0</v>
      </c>
      <c r="P40" s="297">
        <f>ROUND((IF($B$5=data!$A$6,P87,P107))*$A$24*(1-$L$17),0)</f>
        <v>0</v>
      </c>
      <c r="Q40" s="297">
        <f>ROUND((IF($B$5=data!$A$6,Q87,Q107))*$A$24*(1-$L$17),0)</f>
        <v>0</v>
      </c>
      <c r="R40" s="297">
        <f>ROUND((IF($B$5=data!$A$6,R87,R107))*$A$24*(1-$L$17),0)</f>
        <v>0</v>
      </c>
      <c r="S40" s="297">
        <f>ROUND((IF($B$5=data!$A$6,S87,S107))*$A$24*(1-$L$17),0)</f>
        <v>0</v>
      </c>
      <c r="T40" s="297">
        <f>ROUND((IF($B$5=data!$A$6,T87,T107))*$A$24*(1-$L$17),0)</f>
        <v>0</v>
      </c>
      <c r="U40" s="297">
        <f>ROUND((IF($B$5=data!$A$6,U87,U107))*$A$24*(1-$L$17),0)</f>
        <v>0</v>
      </c>
      <c r="V40" s="297">
        <f>ROUND((IF($B$5=data!$A$6,V87,V107))*$A$24*(1-$L$17),0)</f>
        <v>0</v>
      </c>
      <c r="W40" s="297">
        <f>ROUND((IF($B$5=data!$A$6,W87,W107))*$A$24*(1-$L$17),0)</f>
        <v>0</v>
      </c>
      <c r="X40" s="297">
        <f>ROUND((IF($B$5=data!$A$6,X87,X107))*$A$24*(1-$L$17),0)</f>
        <v>0</v>
      </c>
      <c r="Y40" s="297">
        <f>ROUND((IF($B$5=data!$A$6,Y87,Y107))*$A$24*(1-$L$17),0)</f>
        <v>0</v>
      </c>
      <c r="Z40" s="297">
        <f>ROUND((IF($B$5=data!$A$6,Z87,Z107))*$A$24*(1-$L$17),0)</f>
        <v>0</v>
      </c>
      <c r="AC40" s="62"/>
    </row>
    <row r="41" spans="1:54" s="28" customFormat="1" ht="15" customHeight="1" x14ac:dyDescent="0.2">
      <c r="A41" s="280">
        <v>3210</v>
      </c>
      <c r="B41" s="297">
        <f>ROUND((IF($B$5=data!$A$6,B88,B108))*$A$24*(1-$L$17),0)</f>
        <v>0</v>
      </c>
      <c r="C41" s="297">
        <f>ROUND((IF($B$5=data!$A$6,C88,C108))*$A$24*(1-$L$17),0)</f>
        <v>0</v>
      </c>
      <c r="D41" s="297">
        <f>ROUND((IF($B$5=data!$A$6,D88,D108))*$A$24*(1-$L$17),0)</f>
        <v>0</v>
      </c>
      <c r="E41" s="297">
        <f>ROUND((IF($B$5=data!$A$6,E88,E108))*$A$24*(1-$L$17),0)</f>
        <v>0</v>
      </c>
      <c r="F41" s="297">
        <f>ROUND((IF($B$5=data!$A$6,F88,F108))*$A$24*(1-$L$17),0)</f>
        <v>0</v>
      </c>
      <c r="G41" s="297">
        <f>ROUND((IF($B$5=data!$A$6,G88,G108))*$A$24*(1-$L$17),0)</f>
        <v>0</v>
      </c>
      <c r="H41" s="297">
        <f>ROUND((IF($B$5=data!$A$6,H88,H108))*$A$24*(1-$L$17),0)</f>
        <v>0</v>
      </c>
      <c r="I41" s="297">
        <f>ROUND((IF($B$5=data!$A$6,I88,I108))*$A$24*(1-$L$17),0)</f>
        <v>0</v>
      </c>
      <c r="J41" s="297">
        <f>ROUND((IF($B$5=data!$A$6,J88,J108))*$A$24*(1-$L$17),0)</f>
        <v>0</v>
      </c>
      <c r="K41" s="297">
        <f>ROUND((IF($B$5=data!$A$6,K88,K108))*$A$24*(1-$L$17),0)</f>
        <v>0</v>
      </c>
      <c r="L41" s="297">
        <f>ROUND((IF($B$5=data!$A$6,L88,L108))*$A$24*(1-$L$17),0)</f>
        <v>0</v>
      </c>
      <c r="M41" s="297">
        <f>ROUND((IF($B$5=data!$A$6,M88,M108))*$A$24*(1-$L$17),0)</f>
        <v>0</v>
      </c>
      <c r="N41" s="297">
        <f>ROUND((IF($B$5=data!$A$6,N88,N108))*$A$24*(1-$L$17),0)</f>
        <v>0</v>
      </c>
      <c r="O41" s="297">
        <f>ROUND((IF($B$5=data!$A$6,O88,O108))*$A$24*(1-$L$17),0)</f>
        <v>0</v>
      </c>
      <c r="P41" s="297">
        <f>ROUND((IF($B$5=data!$A$6,P88,P108))*$A$24*(1-$L$17),0)</f>
        <v>0</v>
      </c>
      <c r="Q41" s="297">
        <f>ROUND((IF($B$5=data!$A$6,Q88,Q108))*$A$24*(1-$L$17),0)</f>
        <v>0</v>
      </c>
      <c r="R41" s="297">
        <f>ROUND((IF($B$5=data!$A$6,R88,R108))*$A$24*(1-$L$17),0)</f>
        <v>0</v>
      </c>
      <c r="S41" s="297">
        <f>ROUND((IF($B$5=data!$A$6,S88,S108))*$A$24*(1-$L$17),0)</f>
        <v>0</v>
      </c>
      <c r="T41" s="297">
        <f>ROUND((IF($B$5=data!$A$6,T88,T108))*$A$24*(1-$L$17),0)</f>
        <v>0</v>
      </c>
      <c r="U41" s="297">
        <f>ROUND((IF($B$5=data!$A$6,U88,U108))*$A$24*(1-$L$17),0)</f>
        <v>0</v>
      </c>
      <c r="V41" s="297">
        <f>ROUND((IF($B$5=data!$A$6,V88,V108))*$A$24*(1-$L$17),0)</f>
        <v>0</v>
      </c>
      <c r="W41" s="297">
        <f>ROUND((IF($B$5=data!$A$6,W88,W108))*$A$24*(1-$L$17),0)</f>
        <v>0</v>
      </c>
      <c r="X41" s="297">
        <f>ROUND((IF($B$5=data!$A$6,X88,X108))*$A$24*(1-$L$17),0)</f>
        <v>0</v>
      </c>
      <c r="Y41" s="297">
        <f>ROUND((IF($B$5=data!$A$6,Y88,Y108))*$A$24*(1-$L$17),0)</f>
        <v>0</v>
      </c>
      <c r="Z41" s="297">
        <f>ROUND((IF($B$5=data!$A$6,Z88,Z108))*$A$24*(1-$L$17),0)</f>
        <v>0</v>
      </c>
      <c r="AC41" s="62"/>
    </row>
    <row r="42" spans="1:54" s="28" customFormat="1" ht="13.5" customHeight="1" x14ac:dyDescent="0.2">
      <c r="A42" s="281"/>
      <c r="B42" s="281"/>
      <c r="C42" s="281"/>
      <c r="D42" s="281"/>
      <c r="E42" s="281"/>
      <c r="F42" s="281"/>
      <c r="G42" s="281"/>
      <c r="H42" s="281"/>
      <c r="I42" s="281"/>
      <c r="J42" s="281"/>
      <c r="K42" s="281"/>
      <c r="L42" s="281"/>
      <c r="M42" s="281"/>
      <c r="N42" s="281"/>
      <c r="O42" s="281"/>
      <c r="P42" s="281"/>
      <c r="Q42" s="281"/>
      <c r="R42" s="281"/>
      <c r="S42" s="281"/>
      <c r="T42" s="281"/>
      <c r="U42" s="281"/>
      <c r="V42" s="281"/>
      <c r="W42" s="281"/>
      <c r="X42" s="281"/>
      <c r="Y42" s="281"/>
      <c r="Z42" s="281"/>
      <c r="AC42" s="62"/>
    </row>
    <row r="43" spans="1:54" s="80" customFormat="1" ht="23.25" customHeight="1" x14ac:dyDescent="0.25">
      <c r="A43" s="275" t="s">
        <v>101</v>
      </c>
      <c r="B43" s="276"/>
      <c r="C43" s="276"/>
      <c r="D43" s="276"/>
      <c r="E43" s="276"/>
      <c r="F43" s="276"/>
      <c r="G43" s="276"/>
      <c r="H43" s="276"/>
      <c r="I43" s="276"/>
      <c r="J43" s="276"/>
      <c r="K43" s="276"/>
      <c r="L43" s="276"/>
      <c r="M43" s="276"/>
      <c r="N43" s="276"/>
      <c r="O43" s="276"/>
      <c r="P43" s="276"/>
      <c r="Q43" s="276"/>
      <c r="R43" s="276"/>
      <c r="S43" s="276"/>
      <c r="T43" s="276"/>
      <c r="U43" s="276"/>
      <c r="V43" s="276"/>
      <c r="W43" s="276"/>
      <c r="X43" s="276"/>
      <c r="Y43" s="276"/>
      <c r="Z43" s="276"/>
      <c r="AA43" s="79"/>
      <c r="AB43" s="79"/>
      <c r="AC43" s="79"/>
      <c r="AD43" s="79"/>
      <c r="AE43" s="79"/>
      <c r="AF43" s="79"/>
    </row>
    <row r="44" spans="1:54" s="70" customFormat="1" ht="10.5" customHeight="1" x14ac:dyDescent="0.2">
      <c r="A44" s="277"/>
      <c r="B44" s="277"/>
      <c r="C44" s="277"/>
      <c r="D44" s="277"/>
      <c r="E44" s="277"/>
      <c r="F44" s="277"/>
      <c r="G44" s="277"/>
      <c r="H44" s="277"/>
      <c r="I44" s="277"/>
      <c r="J44" s="277"/>
      <c r="K44" s="277"/>
      <c r="L44" s="277"/>
      <c r="M44" s="277"/>
      <c r="N44" s="277"/>
      <c r="O44" s="277"/>
      <c r="P44" s="277"/>
      <c r="Q44" s="277"/>
      <c r="R44" s="277"/>
      <c r="S44" s="277"/>
      <c r="T44" s="277"/>
      <c r="U44" s="277"/>
      <c r="V44" s="277"/>
      <c r="W44" s="277"/>
      <c r="X44" s="277"/>
      <c r="Y44" s="277"/>
      <c r="Z44" s="277"/>
      <c r="AA44" s="76"/>
      <c r="AB44" s="76"/>
      <c r="AC44" s="76"/>
      <c r="AD44" s="76"/>
      <c r="AE44" s="76"/>
      <c r="AF44" s="76"/>
      <c r="AG44" s="77"/>
      <c r="AH44" s="77"/>
      <c r="AI44" s="77"/>
      <c r="AJ44" s="77"/>
      <c r="AK44" s="77"/>
      <c r="AL44" s="77"/>
      <c r="AM44" s="77"/>
      <c r="AN44" s="77"/>
      <c r="AO44" s="77"/>
      <c r="AP44" s="77"/>
      <c r="AQ44" s="77"/>
      <c r="AR44" s="77"/>
      <c r="AS44" s="77"/>
      <c r="AT44" s="77"/>
      <c r="AV44" s="71"/>
      <c r="AW44" s="71"/>
      <c r="AX44" s="71"/>
      <c r="AY44" s="71"/>
      <c r="AZ44" s="71"/>
      <c r="BA44" s="71"/>
      <c r="BB44" s="71"/>
    </row>
    <row r="45" spans="1:54" s="28" customFormat="1" ht="13.5" customHeight="1" x14ac:dyDescent="0.2">
      <c r="A45" s="284">
        <f>Содержание!C12</f>
        <v>0.2</v>
      </c>
      <c r="B45" s="280" t="s">
        <v>20</v>
      </c>
      <c r="C45" s="280" t="s">
        <v>21</v>
      </c>
      <c r="D45" s="280" t="s">
        <v>22</v>
      </c>
      <c r="E45" s="280">
        <v>2375</v>
      </c>
      <c r="F45" s="280" t="s">
        <v>23</v>
      </c>
      <c r="G45" s="280" t="s">
        <v>24</v>
      </c>
      <c r="H45" s="280" t="s">
        <v>25</v>
      </c>
      <c r="I45" s="280" t="s">
        <v>26</v>
      </c>
      <c r="J45" s="280" t="s">
        <v>27</v>
      </c>
      <c r="K45" s="280" t="s">
        <v>28</v>
      </c>
      <c r="L45" s="280" t="s">
        <v>29</v>
      </c>
      <c r="M45" s="280" t="s">
        <v>30</v>
      </c>
      <c r="N45" s="280" t="s">
        <v>31</v>
      </c>
      <c r="O45" s="280" t="s">
        <v>32</v>
      </c>
      <c r="P45" s="280" t="s">
        <v>33</v>
      </c>
      <c r="Q45" s="280" t="s">
        <v>34</v>
      </c>
      <c r="R45" s="280" t="s">
        <v>35</v>
      </c>
      <c r="S45" s="280" t="s">
        <v>36</v>
      </c>
      <c r="T45" s="280" t="s">
        <v>37</v>
      </c>
      <c r="U45" s="280" t="s">
        <v>38</v>
      </c>
      <c r="V45" s="280" t="s">
        <v>39</v>
      </c>
      <c r="W45" s="280" t="s">
        <v>40</v>
      </c>
      <c r="X45" s="280" t="s">
        <v>41</v>
      </c>
      <c r="Y45" s="280" t="s">
        <v>42</v>
      </c>
      <c r="Z45" s="280" t="s">
        <v>43</v>
      </c>
      <c r="AC45" s="62"/>
    </row>
    <row r="46" spans="1:54" s="28" customFormat="1" ht="13.5" customHeight="1" x14ac:dyDescent="0.2">
      <c r="A46" s="280">
        <v>1210</v>
      </c>
      <c r="B46" s="298">
        <f t="shared" ref="B46:Z46" si="0">ROUND(B25*(1+$A$45)/(1-$L$17),0)</f>
        <v>958</v>
      </c>
      <c r="C46" s="298">
        <f t="shared" si="0"/>
        <v>971</v>
      </c>
      <c r="D46" s="298">
        <f t="shared" si="0"/>
        <v>976</v>
      </c>
      <c r="E46" s="298">
        <f t="shared" si="0"/>
        <v>1004</v>
      </c>
      <c r="F46" s="298">
        <f t="shared" si="0"/>
        <v>1012</v>
      </c>
      <c r="G46" s="298">
        <f t="shared" si="0"/>
        <v>1024</v>
      </c>
      <c r="H46" s="298">
        <f t="shared" si="0"/>
        <v>1033</v>
      </c>
      <c r="I46" s="298">
        <f t="shared" si="0"/>
        <v>1056</v>
      </c>
      <c r="J46" s="298">
        <f t="shared" si="0"/>
        <v>1067</v>
      </c>
      <c r="K46" s="298">
        <f t="shared" si="0"/>
        <v>1079</v>
      </c>
      <c r="L46" s="298">
        <f t="shared" si="0"/>
        <v>1087</v>
      </c>
      <c r="M46" s="298">
        <f t="shared" si="0"/>
        <v>1112</v>
      </c>
      <c r="N46" s="298">
        <f t="shared" si="0"/>
        <v>1123</v>
      </c>
      <c r="O46" s="298">
        <f t="shared" si="0"/>
        <v>1135</v>
      </c>
      <c r="P46" s="298">
        <f t="shared" si="0"/>
        <v>1144</v>
      </c>
      <c r="Q46" s="298">
        <f t="shared" si="0"/>
        <v>1157</v>
      </c>
      <c r="R46" s="298">
        <f t="shared" si="0"/>
        <v>1176</v>
      </c>
      <c r="S46" s="84">
        <f t="shared" si="0"/>
        <v>0</v>
      </c>
      <c r="T46" s="84">
        <f t="shared" si="0"/>
        <v>0</v>
      </c>
      <c r="U46" s="84">
        <f t="shared" si="0"/>
        <v>0</v>
      </c>
      <c r="V46" s="84">
        <f t="shared" si="0"/>
        <v>0</v>
      </c>
      <c r="W46" s="84">
        <f t="shared" si="0"/>
        <v>0</v>
      </c>
      <c r="X46" s="84">
        <f t="shared" si="0"/>
        <v>0</v>
      </c>
      <c r="Y46" s="84">
        <f t="shared" si="0"/>
        <v>0</v>
      </c>
      <c r="Z46" s="84">
        <f t="shared" si="0"/>
        <v>0</v>
      </c>
      <c r="AC46" s="62"/>
    </row>
    <row r="47" spans="1:54" s="28" customFormat="1" ht="13.5" customHeight="1" x14ac:dyDescent="0.2">
      <c r="A47" s="280">
        <v>1335</v>
      </c>
      <c r="B47" s="298">
        <f t="shared" ref="B47:Z47" si="1">ROUND(B26*(1+$A$45)/(1-$L$17),0)</f>
        <v>974</v>
      </c>
      <c r="C47" s="298">
        <f t="shared" si="1"/>
        <v>986</v>
      </c>
      <c r="D47" s="298">
        <f t="shared" si="1"/>
        <v>998</v>
      </c>
      <c r="E47" s="298">
        <f t="shared" si="1"/>
        <v>1021</v>
      </c>
      <c r="F47" s="298">
        <f t="shared" si="1"/>
        <v>1030</v>
      </c>
      <c r="G47" s="298">
        <f t="shared" si="1"/>
        <v>1042</v>
      </c>
      <c r="H47" s="298">
        <f t="shared" si="1"/>
        <v>1055</v>
      </c>
      <c r="I47" s="298">
        <f t="shared" si="1"/>
        <v>1079</v>
      </c>
      <c r="J47" s="298">
        <f t="shared" si="1"/>
        <v>1087</v>
      </c>
      <c r="K47" s="298">
        <f t="shared" si="1"/>
        <v>1103</v>
      </c>
      <c r="L47" s="298">
        <f t="shared" si="1"/>
        <v>1112</v>
      </c>
      <c r="M47" s="298">
        <f t="shared" si="1"/>
        <v>1136</v>
      </c>
      <c r="N47" s="298">
        <f t="shared" si="1"/>
        <v>1145</v>
      </c>
      <c r="O47" s="298">
        <f t="shared" si="1"/>
        <v>1158</v>
      </c>
      <c r="P47" s="298">
        <f t="shared" si="1"/>
        <v>1170</v>
      </c>
      <c r="Q47" s="298">
        <f t="shared" si="1"/>
        <v>1178</v>
      </c>
      <c r="R47" s="298">
        <f t="shared" si="1"/>
        <v>1198</v>
      </c>
      <c r="S47" s="84">
        <f t="shared" si="1"/>
        <v>0</v>
      </c>
      <c r="T47" s="84">
        <f t="shared" si="1"/>
        <v>0</v>
      </c>
      <c r="U47" s="84">
        <f t="shared" si="1"/>
        <v>0</v>
      </c>
      <c r="V47" s="84">
        <f t="shared" si="1"/>
        <v>0</v>
      </c>
      <c r="W47" s="84">
        <f t="shared" si="1"/>
        <v>0</v>
      </c>
      <c r="X47" s="84">
        <f t="shared" si="1"/>
        <v>0</v>
      </c>
      <c r="Y47" s="84">
        <f t="shared" si="1"/>
        <v>0</v>
      </c>
      <c r="Z47" s="84">
        <f t="shared" si="1"/>
        <v>0</v>
      </c>
      <c r="AC47" s="62"/>
    </row>
    <row r="48" spans="1:54" s="28" customFormat="1" ht="13.5" customHeight="1" x14ac:dyDescent="0.2">
      <c r="A48" s="280">
        <v>1460</v>
      </c>
      <c r="B48" s="298">
        <f t="shared" ref="B48:Z48" si="2">ROUND(B27*(1+$A$45)/(1-$L$17),0)</f>
        <v>1010</v>
      </c>
      <c r="C48" s="298">
        <f t="shared" si="2"/>
        <v>1024</v>
      </c>
      <c r="D48" s="298">
        <f t="shared" si="2"/>
        <v>1033</v>
      </c>
      <c r="E48" s="298">
        <f t="shared" si="2"/>
        <v>1057</v>
      </c>
      <c r="F48" s="298">
        <f t="shared" si="2"/>
        <v>1069</v>
      </c>
      <c r="G48" s="298">
        <f t="shared" si="2"/>
        <v>1085</v>
      </c>
      <c r="H48" s="298">
        <f t="shared" si="2"/>
        <v>1097</v>
      </c>
      <c r="I48" s="298">
        <f t="shared" si="2"/>
        <v>1120</v>
      </c>
      <c r="J48" s="298">
        <f t="shared" si="2"/>
        <v>1130</v>
      </c>
      <c r="K48" s="298">
        <f t="shared" si="2"/>
        <v>1144</v>
      </c>
      <c r="L48" s="298">
        <f t="shared" si="2"/>
        <v>1158</v>
      </c>
      <c r="M48" s="298">
        <f t="shared" si="2"/>
        <v>1180</v>
      </c>
      <c r="N48" s="298">
        <f t="shared" si="2"/>
        <v>1193</v>
      </c>
      <c r="O48" s="298">
        <f t="shared" si="2"/>
        <v>1204</v>
      </c>
      <c r="P48" s="298">
        <f t="shared" si="2"/>
        <v>1217</v>
      </c>
      <c r="Q48" s="298">
        <f t="shared" si="2"/>
        <v>1228</v>
      </c>
      <c r="R48" s="298">
        <f t="shared" si="2"/>
        <v>1255</v>
      </c>
      <c r="S48" s="84">
        <f t="shared" si="2"/>
        <v>0</v>
      </c>
      <c r="T48" s="84">
        <f t="shared" si="2"/>
        <v>0</v>
      </c>
      <c r="U48" s="84">
        <f t="shared" si="2"/>
        <v>0</v>
      </c>
      <c r="V48" s="84">
        <f t="shared" si="2"/>
        <v>0</v>
      </c>
      <c r="W48" s="84">
        <f t="shared" si="2"/>
        <v>0</v>
      </c>
      <c r="X48" s="84">
        <f t="shared" si="2"/>
        <v>0</v>
      </c>
      <c r="Y48" s="84">
        <f t="shared" si="2"/>
        <v>0</v>
      </c>
      <c r="Z48" s="84">
        <f t="shared" si="2"/>
        <v>0</v>
      </c>
      <c r="AC48" s="62"/>
    </row>
    <row r="49" spans="1:29" s="28" customFormat="1" ht="13.5" customHeight="1" x14ac:dyDescent="0.2">
      <c r="A49" s="280">
        <v>1585</v>
      </c>
      <c r="B49" s="298">
        <f t="shared" ref="B49:Z49" si="3">ROUND(B28*(1+$A$45)/(1-$L$17),0)</f>
        <v>1028</v>
      </c>
      <c r="C49" s="298">
        <f t="shared" si="3"/>
        <v>1040</v>
      </c>
      <c r="D49" s="298">
        <f t="shared" si="3"/>
        <v>1055</v>
      </c>
      <c r="E49" s="298">
        <f t="shared" si="3"/>
        <v>1079</v>
      </c>
      <c r="F49" s="298">
        <f t="shared" si="3"/>
        <v>1090</v>
      </c>
      <c r="G49" s="299">
        <f t="shared" si="3"/>
        <v>1103</v>
      </c>
      <c r="H49" s="298">
        <f t="shared" si="3"/>
        <v>1114</v>
      </c>
      <c r="I49" s="298">
        <f t="shared" si="3"/>
        <v>1142</v>
      </c>
      <c r="J49" s="298">
        <f t="shared" si="3"/>
        <v>1152</v>
      </c>
      <c r="K49" s="298">
        <f t="shared" si="3"/>
        <v>1164</v>
      </c>
      <c r="L49" s="298">
        <f t="shared" si="3"/>
        <v>1176</v>
      </c>
      <c r="M49" s="298">
        <f t="shared" si="3"/>
        <v>1204</v>
      </c>
      <c r="N49" s="298">
        <f t="shared" si="3"/>
        <v>1217</v>
      </c>
      <c r="O49" s="298">
        <f t="shared" si="3"/>
        <v>1228</v>
      </c>
      <c r="P49" s="298">
        <f t="shared" si="3"/>
        <v>1241</v>
      </c>
      <c r="Q49" s="298">
        <f t="shared" si="3"/>
        <v>1255</v>
      </c>
      <c r="R49" s="298">
        <f t="shared" si="3"/>
        <v>1280</v>
      </c>
      <c r="S49" s="84">
        <f t="shared" si="3"/>
        <v>0</v>
      </c>
      <c r="T49" s="84">
        <f t="shared" si="3"/>
        <v>0</v>
      </c>
      <c r="U49" s="84">
        <f t="shared" si="3"/>
        <v>0</v>
      </c>
      <c r="V49" s="84">
        <f t="shared" si="3"/>
        <v>0</v>
      </c>
      <c r="W49" s="84">
        <f t="shared" si="3"/>
        <v>0</v>
      </c>
      <c r="X49" s="84">
        <f t="shared" si="3"/>
        <v>0</v>
      </c>
      <c r="Y49" s="84">
        <f t="shared" si="3"/>
        <v>0</v>
      </c>
      <c r="Z49" s="84">
        <f t="shared" si="3"/>
        <v>0</v>
      </c>
      <c r="AC49" s="62"/>
    </row>
    <row r="50" spans="1:29" s="28" customFormat="1" ht="13.5" customHeight="1" thickBot="1" x14ac:dyDescent="0.25">
      <c r="A50" s="280">
        <v>1710</v>
      </c>
      <c r="B50" s="298">
        <f t="shared" ref="B50:Z50" si="4">ROUND(B29*(1+$A$45)/(1-$L$17),0)</f>
        <v>1050</v>
      </c>
      <c r="C50" s="298">
        <f t="shared" si="4"/>
        <v>1057</v>
      </c>
      <c r="D50" s="298">
        <f t="shared" si="4"/>
        <v>1069</v>
      </c>
      <c r="E50" s="298">
        <f t="shared" si="4"/>
        <v>1100</v>
      </c>
      <c r="F50" s="298">
        <f t="shared" si="4"/>
        <v>1110</v>
      </c>
      <c r="G50" s="298">
        <f t="shared" si="4"/>
        <v>1123</v>
      </c>
      <c r="H50" s="298">
        <f t="shared" si="4"/>
        <v>1136</v>
      </c>
      <c r="I50" s="298">
        <f t="shared" si="4"/>
        <v>1160</v>
      </c>
      <c r="J50" s="298">
        <f t="shared" si="4"/>
        <v>1175</v>
      </c>
      <c r="K50" s="298">
        <f t="shared" si="4"/>
        <v>1188</v>
      </c>
      <c r="L50" s="298">
        <f t="shared" si="4"/>
        <v>1198</v>
      </c>
      <c r="M50" s="298">
        <f t="shared" si="4"/>
        <v>1226</v>
      </c>
      <c r="N50" s="298">
        <f t="shared" si="4"/>
        <v>1240</v>
      </c>
      <c r="O50" s="298">
        <f t="shared" si="4"/>
        <v>1253</v>
      </c>
      <c r="P50" s="298">
        <f t="shared" si="4"/>
        <v>1264</v>
      </c>
      <c r="Q50" s="298">
        <f t="shared" si="4"/>
        <v>1280</v>
      </c>
      <c r="R50" s="298">
        <f t="shared" si="4"/>
        <v>1306</v>
      </c>
      <c r="S50" s="84">
        <f t="shared" si="4"/>
        <v>0</v>
      </c>
      <c r="T50" s="84">
        <f t="shared" si="4"/>
        <v>0</v>
      </c>
      <c r="U50" s="84">
        <f t="shared" si="4"/>
        <v>0</v>
      </c>
      <c r="V50" s="84">
        <f t="shared" si="4"/>
        <v>0</v>
      </c>
      <c r="W50" s="84">
        <f t="shared" si="4"/>
        <v>0</v>
      </c>
      <c r="X50" s="84">
        <f t="shared" si="4"/>
        <v>0</v>
      </c>
      <c r="Y50" s="84">
        <f t="shared" si="4"/>
        <v>0</v>
      </c>
      <c r="Z50" s="84">
        <f t="shared" si="4"/>
        <v>0</v>
      </c>
      <c r="AC50" s="62"/>
    </row>
    <row r="51" spans="1:29" s="28" customFormat="1" ht="13.5" customHeight="1" x14ac:dyDescent="0.2">
      <c r="A51" s="280">
        <v>1835</v>
      </c>
      <c r="B51" s="298">
        <f t="shared" ref="B51:Z51" si="5">ROUND(B30*(1+$A$45)/(1-$L$17),0)</f>
        <v>1063</v>
      </c>
      <c r="C51" s="298">
        <f t="shared" si="5"/>
        <v>1076</v>
      </c>
      <c r="D51" s="298">
        <f t="shared" si="5"/>
        <v>1090</v>
      </c>
      <c r="E51" s="298">
        <f t="shared" si="5"/>
        <v>1118</v>
      </c>
      <c r="F51" s="298">
        <f t="shared" si="5"/>
        <v>1129</v>
      </c>
      <c r="G51" s="298">
        <f t="shared" si="5"/>
        <v>1144</v>
      </c>
      <c r="H51" s="298">
        <f t="shared" si="5"/>
        <v>1158</v>
      </c>
      <c r="I51" s="298">
        <f t="shared" si="5"/>
        <v>1182</v>
      </c>
      <c r="J51" s="298">
        <f t="shared" si="5"/>
        <v>1196</v>
      </c>
      <c r="K51" s="298">
        <f t="shared" si="5"/>
        <v>1212</v>
      </c>
      <c r="L51" s="298">
        <f t="shared" si="5"/>
        <v>1225</v>
      </c>
      <c r="M51" s="298">
        <f t="shared" si="5"/>
        <v>1250</v>
      </c>
      <c r="N51" s="459">
        <f t="shared" si="5"/>
        <v>1261</v>
      </c>
      <c r="O51" s="460">
        <f t="shared" si="5"/>
        <v>1276</v>
      </c>
      <c r="P51" s="460">
        <f t="shared" si="5"/>
        <v>1289</v>
      </c>
      <c r="Q51" s="460">
        <f t="shared" si="5"/>
        <v>1301</v>
      </c>
      <c r="R51" s="460">
        <f t="shared" si="5"/>
        <v>1330</v>
      </c>
      <c r="S51" s="450">
        <f t="shared" si="5"/>
        <v>0</v>
      </c>
      <c r="T51" s="451">
        <f t="shared" si="5"/>
        <v>0</v>
      </c>
      <c r="U51" s="84">
        <f t="shared" si="5"/>
        <v>0</v>
      </c>
      <c r="V51" s="84">
        <f t="shared" si="5"/>
        <v>0</v>
      </c>
      <c r="W51" s="84">
        <f t="shared" si="5"/>
        <v>0</v>
      </c>
      <c r="X51" s="84">
        <f t="shared" si="5"/>
        <v>0</v>
      </c>
      <c r="Y51" s="84">
        <f t="shared" si="5"/>
        <v>0</v>
      </c>
      <c r="Z51" s="84">
        <f t="shared" si="5"/>
        <v>0</v>
      </c>
      <c r="AC51" s="62"/>
    </row>
    <row r="52" spans="1:29" s="28" customFormat="1" ht="13.5" customHeight="1" x14ac:dyDescent="0.2">
      <c r="A52" s="280">
        <v>1960</v>
      </c>
      <c r="B52" s="298">
        <f t="shared" ref="B52:Z52" si="6">ROUND(B31*(1+$A$45)/(1-$L$17),0)</f>
        <v>1100</v>
      </c>
      <c r="C52" s="298">
        <f t="shared" si="6"/>
        <v>1112</v>
      </c>
      <c r="D52" s="298">
        <f t="shared" si="6"/>
        <v>1126</v>
      </c>
      <c r="E52" s="298">
        <f t="shared" si="6"/>
        <v>1157</v>
      </c>
      <c r="F52" s="298">
        <f t="shared" si="6"/>
        <v>1170</v>
      </c>
      <c r="G52" s="298">
        <f t="shared" si="6"/>
        <v>1182</v>
      </c>
      <c r="H52" s="298">
        <f t="shared" si="6"/>
        <v>1198</v>
      </c>
      <c r="I52" s="298">
        <f t="shared" si="6"/>
        <v>1226</v>
      </c>
      <c r="J52" s="298">
        <f t="shared" si="6"/>
        <v>1240</v>
      </c>
      <c r="K52" s="298">
        <f t="shared" si="6"/>
        <v>1255</v>
      </c>
      <c r="L52" s="298">
        <f t="shared" si="6"/>
        <v>1267</v>
      </c>
      <c r="M52" s="298">
        <f t="shared" si="6"/>
        <v>1296</v>
      </c>
      <c r="N52" s="462">
        <f t="shared" si="6"/>
        <v>1308</v>
      </c>
      <c r="O52" s="456">
        <f t="shared" si="6"/>
        <v>1321</v>
      </c>
      <c r="P52" s="456">
        <f t="shared" si="6"/>
        <v>1336</v>
      </c>
      <c r="Q52" s="456">
        <f t="shared" si="6"/>
        <v>1351</v>
      </c>
      <c r="R52" s="456">
        <f t="shared" si="6"/>
        <v>1381</v>
      </c>
      <c r="S52" s="448">
        <f t="shared" si="6"/>
        <v>0</v>
      </c>
      <c r="T52" s="452">
        <f t="shared" si="6"/>
        <v>0</v>
      </c>
      <c r="U52" s="84">
        <f t="shared" si="6"/>
        <v>0</v>
      </c>
      <c r="V52" s="84">
        <f t="shared" si="6"/>
        <v>0</v>
      </c>
      <c r="W52" s="84">
        <f t="shared" si="6"/>
        <v>0</v>
      </c>
      <c r="X52" s="84">
        <f t="shared" si="6"/>
        <v>0</v>
      </c>
      <c r="Y52" s="84">
        <f t="shared" si="6"/>
        <v>0</v>
      </c>
      <c r="Z52" s="84">
        <f t="shared" si="6"/>
        <v>0</v>
      </c>
      <c r="AC52" s="62"/>
    </row>
    <row r="53" spans="1:29" s="28" customFormat="1" ht="13.5" customHeight="1" x14ac:dyDescent="0.2">
      <c r="A53" s="280">
        <v>2085</v>
      </c>
      <c r="B53" s="298">
        <f t="shared" ref="B53:Z53" si="7">ROUND(B32*(1+$A$45)/(1-$L$17),0)</f>
        <v>1114</v>
      </c>
      <c r="C53" s="298">
        <f t="shared" si="7"/>
        <v>1129</v>
      </c>
      <c r="D53" s="298">
        <f t="shared" si="7"/>
        <v>1145</v>
      </c>
      <c r="E53" s="298">
        <f t="shared" si="7"/>
        <v>1175</v>
      </c>
      <c r="F53" s="298">
        <f t="shared" si="7"/>
        <v>1188</v>
      </c>
      <c r="G53" s="298">
        <f t="shared" si="7"/>
        <v>1198</v>
      </c>
      <c r="H53" s="298">
        <f t="shared" si="7"/>
        <v>1217</v>
      </c>
      <c r="I53" s="298">
        <f t="shared" si="7"/>
        <v>1250</v>
      </c>
      <c r="J53" s="298">
        <f t="shared" si="7"/>
        <v>1259</v>
      </c>
      <c r="K53" s="298">
        <f t="shared" si="7"/>
        <v>1276</v>
      </c>
      <c r="L53" s="298">
        <f t="shared" si="7"/>
        <v>1289</v>
      </c>
      <c r="M53" s="298">
        <f t="shared" si="7"/>
        <v>1316</v>
      </c>
      <c r="N53" s="462">
        <f t="shared" si="7"/>
        <v>1332</v>
      </c>
      <c r="O53" s="456">
        <f t="shared" si="7"/>
        <v>1345</v>
      </c>
      <c r="P53" s="456">
        <f t="shared" si="7"/>
        <v>1362</v>
      </c>
      <c r="Q53" s="456">
        <f t="shared" si="7"/>
        <v>1376</v>
      </c>
      <c r="R53" s="456">
        <f t="shared" si="7"/>
        <v>1404</v>
      </c>
      <c r="S53" s="448">
        <f t="shared" si="7"/>
        <v>0</v>
      </c>
      <c r="T53" s="452">
        <f t="shared" si="7"/>
        <v>0</v>
      </c>
      <c r="U53" s="84">
        <f t="shared" si="7"/>
        <v>0</v>
      </c>
      <c r="V53" s="84">
        <f t="shared" si="7"/>
        <v>0</v>
      </c>
      <c r="W53" s="84">
        <f t="shared" si="7"/>
        <v>0</v>
      </c>
      <c r="X53" s="84">
        <f t="shared" si="7"/>
        <v>0</v>
      </c>
      <c r="Y53" s="84">
        <f t="shared" si="7"/>
        <v>0</v>
      </c>
      <c r="Z53" s="84">
        <f t="shared" si="7"/>
        <v>0</v>
      </c>
      <c r="AC53" s="62"/>
    </row>
    <row r="54" spans="1:29" s="28" customFormat="1" ht="13.5" customHeight="1" thickBot="1" x14ac:dyDescent="0.25">
      <c r="A54" s="280">
        <v>2210</v>
      </c>
      <c r="B54" s="298">
        <f t="shared" ref="B54:Z54" si="8">ROUND(B33*(1+$A$45)/(1-$L$17),0)</f>
        <v>1135</v>
      </c>
      <c r="C54" s="298">
        <f t="shared" si="8"/>
        <v>1146</v>
      </c>
      <c r="D54" s="298">
        <f t="shared" si="8"/>
        <v>1162</v>
      </c>
      <c r="E54" s="298">
        <f t="shared" si="8"/>
        <v>1195</v>
      </c>
      <c r="F54" s="298">
        <f t="shared" si="8"/>
        <v>1206</v>
      </c>
      <c r="G54" s="298">
        <f t="shared" si="8"/>
        <v>1225</v>
      </c>
      <c r="H54" s="298">
        <f t="shared" si="8"/>
        <v>1238</v>
      </c>
      <c r="I54" s="298">
        <f t="shared" si="8"/>
        <v>1267</v>
      </c>
      <c r="J54" s="298">
        <f t="shared" si="8"/>
        <v>1283</v>
      </c>
      <c r="K54" s="298">
        <f t="shared" si="8"/>
        <v>1296</v>
      </c>
      <c r="L54" s="298">
        <f t="shared" si="8"/>
        <v>1312</v>
      </c>
      <c r="M54" s="298">
        <f t="shared" si="8"/>
        <v>1343</v>
      </c>
      <c r="N54" s="463">
        <f t="shared" si="8"/>
        <v>1358</v>
      </c>
      <c r="O54" s="464">
        <f t="shared" si="8"/>
        <v>1369</v>
      </c>
      <c r="P54" s="464">
        <f t="shared" si="8"/>
        <v>1385</v>
      </c>
      <c r="Q54" s="464">
        <f t="shared" si="8"/>
        <v>1400</v>
      </c>
      <c r="R54" s="464">
        <f t="shared" si="8"/>
        <v>1429</v>
      </c>
      <c r="S54" s="453">
        <f t="shared" si="8"/>
        <v>0</v>
      </c>
      <c r="T54" s="454">
        <f t="shared" si="8"/>
        <v>0</v>
      </c>
      <c r="U54" s="84">
        <f t="shared" si="8"/>
        <v>0</v>
      </c>
      <c r="V54" s="84">
        <f t="shared" si="8"/>
        <v>0</v>
      </c>
      <c r="W54" s="84">
        <f t="shared" si="8"/>
        <v>0</v>
      </c>
      <c r="X54" s="84">
        <f t="shared" si="8"/>
        <v>0</v>
      </c>
      <c r="Y54" s="84">
        <f t="shared" si="8"/>
        <v>0</v>
      </c>
      <c r="Z54" s="84">
        <f t="shared" si="8"/>
        <v>0</v>
      </c>
      <c r="AC54" s="62"/>
    </row>
    <row r="55" spans="1:29" s="28" customFormat="1" ht="13.5" customHeight="1" x14ac:dyDescent="0.2">
      <c r="A55" s="280">
        <v>2335</v>
      </c>
      <c r="B55" s="298">
        <f t="shared" ref="B55:Z55" si="9">ROUND(B34*(1+$A$45)/(1-$L$17),0)</f>
        <v>1147</v>
      </c>
      <c r="C55" s="298">
        <f t="shared" si="9"/>
        <v>1165</v>
      </c>
      <c r="D55" s="298">
        <f t="shared" si="9"/>
        <v>1180</v>
      </c>
      <c r="E55" s="298">
        <f t="shared" si="9"/>
        <v>1213</v>
      </c>
      <c r="F55" s="298">
        <f t="shared" si="9"/>
        <v>1226</v>
      </c>
      <c r="G55" s="298">
        <f t="shared" si="9"/>
        <v>1242</v>
      </c>
      <c r="H55" s="298">
        <f t="shared" si="9"/>
        <v>1258</v>
      </c>
      <c r="I55" s="298">
        <f t="shared" si="9"/>
        <v>1288</v>
      </c>
      <c r="J55" s="298">
        <f t="shared" si="9"/>
        <v>1306</v>
      </c>
      <c r="K55" s="298">
        <f t="shared" si="9"/>
        <v>1319</v>
      </c>
      <c r="L55" s="298">
        <f t="shared" si="9"/>
        <v>1332</v>
      </c>
      <c r="M55" s="298">
        <f t="shared" si="9"/>
        <v>1364</v>
      </c>
      <c r="N55" s="298">
        <f t="shared" si="9"/>
        <v>1381</v>
      </c>
      <c r="O55" s="298">
        <f t="shared" si="9"/>
        <v>1396</v>
      </c>
      <c r="P55" s="298">
        <f t="shared" si="9"/>
        <v>1409</v>
      </c>
      <c r="Q55" s="298">
        <f t="shared" si="9"/>
        <v>1426</v>
      </c>
      <c r="R55" s="298">
        <f t="shared" si="9"/>
        <v>1453</v>
      </c>
      <c r="S55" s="84">
        <f t="shared" si="9"/>
        <v>0</v>
      </c>
      <c r="T55" s="84">
        <f t="shared" si="9"/>
        <v>0</v>
      </c>
      <c r="U55" s="84">
        <f t="shared" si="9"/>
        <v>0</v>
      </c>
      <c r="V55" s="84">
        <f t="shared" si="9"/>
        <v>0</v>
      </c>
      <c r="W55" s="84">
        <f t="shared" si="9"/>
        <v>0</v>
      </c>
      <c r="X55" s="84">
        <f t="shared" si="9"/>
        <v>0</v>
      </c>
      <c r="Y55" s="84">
        <f t="shared" si="9"/>
        <v>0</v>
      </c>
      <c r="Z55" s="84">
        <f t="shared" si="9"/>
        <v>0</v>
      </c>
      <c r="AC55" s="62"/>
    </row>
    <row r="56" spans="1:29" s="28" customFormat="1" ht="13.5" customHeight="1" x14ac:dyDescent="0.2">
      <c r="A56" s="280">
        <v>2460</v>
      </c>
      <c r="B56" s="298">
        <f t="shared" ref="B56:Z56" si="10">ROUND(B35*(1+$A$45)/(1-$L$17),0)</f>
        <v>1183</v>
      </c>
      <c r="C56" s="298">
        <f t="shared" si="10"/>
        <v>1198</v>
      </c>
      <c r="D56" s="298">
        <f t="shared" si="10"/>
        <v>1219</v>
      </c>
      <c r="E56" s="298">
        <f t="shared" si="10"/>
        <v>1250</v>
      </c>
      <c r="F56" s="298">
        <f t="shared" si="10"/>
        <v>1266</v>
      </c>
      <c r="G56" s="298">
        <f t="shared" si="10"/>
        <v>1283</v>
      </c>
      <c r="H56" s="298">
        <f t="shared" si="10"/>
        <v>1298</v>
      </c>
      <c r="I56" s="298">
        <f t="shared" si="10"/>
        <v>1331</v>
      </c>
      <c r="J56" s="298">
        <f t="shared" si="10"/>
        <v>1345</v>
      </c>
      <c r="K56" s="298">
        <f t="shared" si="10"/>
        <v>1362</v>
      </c>
      <c r="L56" s="298">
        <f t="shared" si="10"/>
        <v>1380</v>
      </c>
      <c r="M56" s="298">
        <f t="shared" si="10"/>
        <v>1409</v>
      </c>
      <c r="N56" s="298">
        <f t="shared" si="10"/>
        <v>1426</v>
      </c>
      <c r="O56" s="298">
        <f t="shared" si="10"/>
        <v>1444</v>
      </c>
      <c r="P56" s="298">
        <f t="shared" si="10"/>
        <v>1454</v>
      </c>
      <c r="Q56" s="298">
        <f t="shared" si="10"/>
        <v>1476</v>
      </c>
      <c r="R56" s="298">
        <f t="shared" si="10"/>
        <v>1505</v>
      </c>
      <c r="S56" s="84">
        <f t="shared" si="10"/>
        <v>0</v>
      </c>
      <c r="T56" s="84">
        <f t="shared" si="10"/>
        <v>0</v>
      </c>
      <c r="U56" s="84">
        <f t="shared" si="10"/>
        <v>0</v>
      </c>
      <c r="V56" s="84">
        <f t="shared" si="10"/>
        <v>0</v>
      </c>
      <c r="W56" s="84">
        <f t="shared" si="10"/>
        <v>0</v>
      </c>
      <c r="X56" s="84">
        <f t="shared" si="10"/>
        <v>0</v>
      </c>
      <c r="Y56" s="84">
        <f t="shared" si="10"/>
        <v>0</v>
      </c>
      <c r="Z56" s="84">
        <f t="shared" si="10"/>
        <v>0</v>
      </c>
      <c r="AC56" s="62"/>
    </row>
    <row r="57" spans="1:29" s="28" customFormat="1" ht="13.5" customHeight="1" x14ac:dyDescent="0.2">
      <c r="A57" s="280">
        <v>2585</v>
      </c>
      <c r="B57" s="298">
        <f t="shared" ref="B57:Z57" si="11">ROUND(B36*(1+$A$45)/(1-$L$17),0)</f>
        <v>1204</v>
      </c>
      <c r="C57" s="298">
        <f t="shared" si="11"/>
        <v>1222</v>
      </c>
      <c r="D57" s="298">
        <f t="shared" si="11"/>
        <v>1237</v>
      </c>
      <c r="E57" s="298">
        <f t="shared" si="11"/>
        <v>1272</v>
      </c>
      <c r="F57" s="298">
        <f t="shared" si="11"/>
        <v>1284</v>
      </c>
      <c r="G57" s="298">
        <f t="shared" si="11"/>
        <v>1301</v>
      </c>
      <c r="H57" s="298">
        <f t="shared" si="11"/>
        <v>1319</v>
      </c>
      <c r="I57" s="298">
        <f t="shared" si="11"/>
        <v>1351</v>
      </c>
      <c r="J57" s="298">
        <f t="shared" si="11"/>
        <v>1368</v>
      </c>
      <c r="K57" s="298">
        <f t="shared" si="11"/>
        <v>1384</v>
      </c>
      <c r="L57" s="298">
        <f t="shared" si="11"/>
        <v>1400</v>
      </c>
      <c r="M57" s="298">
        <f t="shared" si="11"/>
        <v>1430</v>
      </c>
      <c r="N57" s="298">
        <f t="shared" si="11"/>
        <v>1451</v>
      </c>
      <c r="O57" s="298">
        <f t="shared" si="11"/>
        <v>1469</v>
      </c>
      <c r="P57" s="298">
        <f t="shared" si="11"/>
        <v>1482</v>
      </c>
      <c r="Q57" s="298">
        <f t="shared" si="11"/>
        <v>1499</v>
      </c>
      <c r="R57" s="298">
        <f t="shared" si="11"/>
        <v>1534</v>
      </c>
      <c r="S57" s="84">
        <f t="shared" si="11"/>
        <v>0</v>
      </c>
      <c r="T57" s="84">
        <f t="shared" si="11"/>
        <v>0</v>
      </c>
      <c r="U57" s="84">
        <f t="shared" si="11"/>
        <v>0</v>
      </c>
      <c r="V57" s="84">
        <f t="shared" si="11"/>
        <v>0</v>
      </c>
      <c r="W57" s="84">
        <f t="shared" si="11"/>
        <v>0</v>
      </c>
      <c r="X57" s="84">
        <f t="shared" si="11"/>
        <v>0</v>
      </c>
      <c r="Y57" s="84">
        <f t="shared" si="11"/>
        <v>0</v>
      </c>
      <c r="Z57" s="84">
        <f t="shared" si="11"/>
        <v>0</v>
      </c>
      <c r="AC57" s="62"/>
    </row>
    <row r="58" spans="1:29" s="28" customFormat="1" ht="13.5" customHeight="1" x14ac:dyDescent="0.2">
      <c r="A58" s="280">
        <v>2710</v>
      </c>
      <c r="B58" s="84">
        <f t="shared" ref="B58:Z58" si="12">ROUND(B37*(1+$A$45)/(1-$L$17),0)</f>
        <v>0</v>
      </c>
      <c r="C58" s="84">
        <f t="shared" si="12"/>
        <v>0</v>
      </c>
      <c r="D58" s="84">
        <f t="shared" si="12"/>
        <v>0</v>
      </c>
      <c r="E58" s="84">
        <f t="shared" si="12"/>
        <v>0</v>
      </c>
      <c r="F58" s="84">
        <f t="shared" si="12"/>
        <v>0</v>
      </c>
      <c r="G58" s="84">
        <f t="shared" si="12"/>
        <v>0</v>
      </c>
      <c r="H58" s="84">
        <f t="shared" si="12"/>
        <v>0</v>
      </c>
      <c r="I58" s="84">
        <f t="shared" si="12"/>
        <v>0</v>
      </c>
      <c r="J58" s="84">
        <f t="shared" si="12"/>
        <v>0</v>
      </c>
      <c r="K58" s="84">
        <f t="shared" si="12"/>
        <v>0</v>
      </c>
      <c r="L58" s="84">
        <f t="shared" si="12"/>
        <v>0</v>
      </c>
      <c r="M58" s="84">
        <f t="shared" si="12"/>
        <v>0</v>
      </c>
      <c r="N58" s="84">
        <f t="shared" si="12"/>
        <v>0</v>
      </c>
      <c r="O58" s="84">
        <f t="shared" si="12"/>
        <v>0</v>
      </c>
      <c r="P58" s="84">
        <f t="shared" si="12"/>
        <v>0</v>
      </c>
      <c r="Q58" s="84">
        <f t="shared" si="12"/>
        <v>0</v>
      </c>
      <c r="R58" s="84">
        <f t="shared" si="12"/>
        <v>0</v>
      </c>
      <c r="S58" s="84">
        <f t="shared" si="12"/>
        <v>0</v>
      </c>
      <c r="T58" s="84">
        <f t="shared" si="12"/>
        <v>0</v>
      </c>
      <c r="U58" s="84">
        <f t="shared" si="12"/>
        <v>0</v>
      </c>
      <c r="V58" s="84">
        <f t="shared" si="12"/>
        <v>0</v>
      </c>
      <c r="W58" s="84">
        <f t="shared" si="12"/>
        <v>0</v>
      </c>
      <c r="X58" s="84">
        <f t="shared" si="12"/>
        <v>0</v>
      </c>
      <c r="Y58" s="84">
        <f t="shared" si="12"/>
        <v>0</v>
      </c>
      <c r="Z58" s="84">
        <f t="shared" si="12"/>
        <v>0</v>
      </c>
      <c r="AC58" s="62"/>
    </row>
    <row r="59" spans="1:29" s="28" customFormat="1" ht="13.5" customHeight="1" x14ac:dyDescent="0.2">
      <c r="A59" s="280">
        <v>2835</v>
      </c>
      <c r="B59" s="84">
        <f t="shared" ref="B59:Z59" si="13">ROUND(B38*(1+$A$45)/(1-$L$17),0)</f>
        <v>0</v>
      </c>
      <c r="C59" s="84">
        <f t="shared" si="13"/>
        <v>0</v>
      </c>
      <c r="D59" s="84">
        <f t="shared" si="13"/>
        <v>0</v>
      </c>
      <c r="E59" s="84">
        <f t="shared" si="13"/>
        <v>0</v>
      </c>
      <c r="F59" s="84">
        <f t="shared" si="13"/>
        <v>0</v>
      </c>
      <c r="G59" s="84">
        <f t="shared" si="13"/>
        <v>0</v>
      </c>
      <c r="H59" s="84">
        <f t="shared" si="13"/>
        <v>0</v>
      </c>
      <c r="I59" s="84">
        <f t="shared" si="13"/>
        <v>0</v>
      </c>
      <c r="J59" s="84">
        <f t="shared" si="13"/>
        <v>0</v>
      </c>
      <c r="K59" s="84">
        <f t="shared" si="13"/>
        <v>0</v>
      </c>
      <c r="L59" s="84">
        <f t="shared" si="13"/>
        <v>0</v>
      </c>
      <c r="M59" s="84">
        <f t="shared" si="13"/>
        <v>0</v>
      </c>
      <c r="N59" s="84">
        <f t="shared" si="13"/>
        <v>0</v>
      </c>
      <c r="O59" s="84">
        <f t="shared" si="13"/>
        <v>0</v>
      </c>
      <c r="P59" s="84">
        <f t="shared" si="13"/>
        <v>0</v>
      </c>
      <c r="Q59" s="84">
        <f t="shared" si="13"/>
        <v>0</v>
      </c>
      <c r="R59" s="84">
        <f t="shared" si="13"/>
        <v>0</v>
      </c>
      <c r="S59" s="84">
        <f t="shared" si="13"/>
        <v>0</v>
      </c>
      <c r="T59" s="84">
        <f t="shared" si="13"/>
        <v>0</v>
      </c>
      <c r="U59" s="84">
        <f t="shared" si="13"/>
        <v>0</v>
      </c>
      <c r="V59" s="84">
        <f t="shared" si="13"/>
        <v>0</v>
      </c>
      <c r="W59" s="84">
        <f t="shared" si="13"/>
        <v>0</v>
      </c>
      <c r="X59" s="84">
        <f t="shared" si="13"/>
        <v>0</v>
      </c>
      <c r="Y59" s="84">
        <f t="shared" si="13"/>
        <v>0</v>
      </c>
      <c r="Z59" s="84">
        <f t="shared" si="13"/>
        <v>0</v>
      </c>
      <c r="AC59" s="62"/>
    </row>
    <row r="60" spans="1:29" s="28" customFormat="1" ht="13.5" customHeight="1" x14ac:dyDescent="0.2">
      <c r="A60" s="280">
        <v>2960</v>
      </c>
      <c r="B60" s="84">
        <f t="shared" ref="B60:Z60" si="14">ROUND(B39*(1+$A$45)/(1-$L$17),0)</f>
        <v>0</v>
      </c>
      <c r="C60" s="84">
        <f t="shared" si="14"/>
        <v>0</v>
      </c>
      <c r="D60" s="84">
        <f t="shared" si="14"/>
        <v>0</v>
      </c>
      <c r="E60" s="84">
        <f t="shared" si="14"/>
        <v>0</v>
      </c>
      <c r="F60" s="84">
        <f t="shared" si="14"/>
        <v>0</v>
      </c>
      <c r="G60" s="84">
        <f t="shared" si="14"/>
        <v>0</v>
      </c>
      <c r="H60" s="84">
        <f t="shared" si="14"/>
        <v>0</v>
      </c>
      <c r="I60" s="84">
        <f t="shared" si="14"/>
        <v>0</v>
      </c>
      <c r="J60" s="84">
        <f t="shared" si="14"/>
        <v>0</v>
      </c>
      <c r="K60" s="84">
        <f t="shared" si="14"/>
        <v>0</v>
      </c>
      <c r="L60" s="84">
        <f t="shared" si="14"/>
        <v>0</v>
      </c>
      <c r="M60" s="84">
        <f t="shared" si="14"/>
        <v>0</v>
      </c>
      <c r="N60" s="84">
        <f t="shared" si="14"/>
        <v>0</v>
      </c>
      <c r="O60" s="84">
        <f t="shared" si="14"/>
        <v>0</v>
      </c>
      <c r="P60" s="84">
        <f t="shared" si="14"/>
        <v>0</v>
      </c>
      <c r="Q60" s="84">
        <f t="shared" si="14"/>
        <v>0</v>
      </c>
      <c r="R60" s="84">
        <f t="shared" si="14"/>
        <v>0</v>
      </c>
      <c r="S60" s="84">
        <f t="shared" si="14"/>
        <v>0</v>
      </c>
      <c r="T60" s="84">
        <f t="shared" si="14"/>
        <v>0</v>
      </c>
      <c r="U60" s="84">
        <f t="shared" si="14"/>
        <v>0</v>
      </c>
      <c r="V60" s="84">
        <f t="shared" si="14"/>
        <v>0</v>
      </c>
      <c r="W60" s="84">
        <f t="shared" si="14"/>
        <v>0</v>
      </c>
      <c r="X60" s="84">
        <f t="shared" si="14"/>
        <v>0</v>
      </c>
      <c r="Y60" s="84">
        <f t="shared" si="14"/>
        <v>0</v>
      </c>
      <c r="Z60" s="84">
        <f t="shared" si="14"/>
        <v>0</v>
      </c>
      <c r="AC60" s="62"/>
    </row>
    <row r="61" spans="1:29" s="28" customFormat="1" ht="13.5" customHeight="1" x14ac:dyDescent="0.2">
      <c r="A61" s="280">
        <v>3085</v>
      </c>
      <c r="B61" s="84">
        <f t="shared" ref="B61:Z61" si="15">ROUND(B40*(1+$A$45)/(1-$L$17),0)</f>
        <v>0</v>
      </c>
      <c r="C61" s="84">
        <f t="shared" si="15"/>
        <v>0</v>
      </c>
      <c r="D61" s="84">
        <f t="shared" si="15"/>
        <v>0</v>
      </c>
      <c r="E61" s="84">
        <f t="shared" si="15"/>
        <v>0</v>
      </c>
      <c r="F61" s="84">
        <f t="shared" si="15"/>
        <v>0</v>
      </c>
      <c r="G61" s="84">
        <f t="shared" si="15"/>
        <v>0</v>
      </c>
      <c r="H61" s="84">
        <f t="shared" si="15"/>
        <v>0</v>
      </c>
      <c r="I61" s="84">
        <f t="shared" si="15"/>
        <v>0</v>
      </c>
      <c r="J61" s="84">
        <f t="shared" si="15"/>
        <v>0</v>
      </c>
      <c r="K61" s="84">
        <f t="shared" si="15"/>
        <v>0</v>
      </c>
      <c r="L61" s="84">
        <f t="shared" si="15"/>
        <v>0</v>
      </c>
      <c r="M61" s="84">
        <f t="shared" si="15"/>
        <v>0</v>
      </c>
      <c r="N61" s="84">
        <f t="shared" si="15"/>
        <v>0</v>
      </c>
      <c r="O61" s="84">
        <f t="shared" si="15"/>
        <v>0</v>
      </c>
      <c r="P61" s="84">
        <f t="shared" si="15"/>
        <v>0</v>
      </c>
      <c r="Q61" s="84">
        <f t="shared" si="15"/>
        <v>0</v>
      </c>
      <c r="R61" s="84">
        <f t="shared" si="15"/>
        <v>0</v>
      </c>
      <c r="S61" s="84">
        <f t="shared" si="15"/>
        <v>0</v>
      </c>
      <c r="T61" s="84">
        <f t="shared" si="15"/>
        <v>0</v>
      </c>
      <c r="U61" s="84">
        <f t="shared" si="15"/>
        <v>0</v>
      </c>
      <c r="V61" s="84">
        <f t="shared" si="15"/>
        <v>0</v>
      </c>
      <c r="W61" s="84">
        <f t="shared" si="15"/>
        <v>0</v>
      </c>
      <c r="X61" s="84">
        <f t="shared" si="15"/>
        <v>0</v>
      </c>
      <c r="Y61" s="84">
        <f t="shared" si="15"/>
        <v>0</v>
      </c>
      <c r="Z61" s="84">
        <f t="shared" si="15"/>
        <v>0</v>
      </c>
      <c r="AC61" s="62"/>
    </row>
    <row r="62" spans="1:29" s="28" customFormat="1" ht="13.5" customHeight="1" x14ac:dyDescent="0.2">
      <c r="A62" s="282">
        <v>3210</v>
      </c>
      <c r="B62" s="84">
        <f t="shared" ref="B62:Z62" si="16">ROUND(B41*(1+$A$45)/(1-$L$17),0)</f>
        <v>0</v>
      </c>
      <c r="C62" s="84">
        <f t="shared" si="16"/>
        <v>0</v>
      </c>
      <c r="D62" s="84">
        <f t="shared" si="16"/>
        <v>0</v>
      </c>
      <c r="E62" s="84">
        <f t="shared" si="16"/>
        <v>0</v>
      </c>
      <c r="F62" s="84">
        <f t="shared" si="16"/>
        <v>0</v>
      </c>
      <c r="G62" s="84">
        <f t="shared" si="16"/>
        <v>0</v>
      </c>
      <c r="H62" s="84">
        <f t="shared" si="16"/>
        <v>0</v>
      </c>
      <c r="I62" s="84">
        <f t="shared" si="16"/>
        <v>0</v>
      </c>
      <c r="J62" s="84">
        <f t="shared" si="16"/>
        <v>0</v>
      </c>
      <c r="K62" s="84">
        <f t="shared" si="16"/>
        <v>0</v>
      </c>
      <c r="L62" s="84">
        <f t="shared" si="16"/>
        <v>0</v>
      </c>
      <c r="M62" s="84">
        <f t="shared" si="16"/>
        <v>0</v>
      </c>
      <c r="N62" s="84">
        <f t="shared" si="16"/>
        <v>0</v>
      </c>
      <c r="O62" s="84">
        <f t="shared" si="16"/>
        <v>0</v>
      </c>
      <c r="P62" s="84">
        <f t="shared" si="16"/>
        <v>0</v>
      </c>
      <c r="Q62" s="84">
        <f t="shared" si="16"/>
        <v>0</v>
      </c>
      <c r="R62" s="84">
        <f t="shared" si="16"/>
        <v>0</v>
      </c>
      <c r="S62" s="84">
        <f t="shared" si="16"/>
        <v>0</v>
      </c>
      <c r="T62" s="84">
        <f t="shared" si="16"/>
        <v>0</v>
      </c>
      <c r="U62" s="84">
        <f t="shared" si="16"/>
        <v>0</v>
      </c>
      <c r="V62" s="84">
        <f t="shared" si="16"/>
        <v>0</v>
      </c>
      <c r="W62" s="84">
        <f t="shared" si="16"/>
        <v>0</v>
      </c>
      <c r="X62" s="84">
        <f t="shared" si="16"/>
        <v>0</v>
      </c>
      <c r="Y62" s="84">
        <f t="shared" si="16"/>
        <v>0</v>
      </c>
      <c r="Z62" s="84">
        <f t="shared" si="16"/>
        <v>0</v>
      </c>
      <c r="AC62" s="62"/>
    </row>
    <row r="63" spans="1:29" s="28" customFormat="1" ht="13.5" customHeight="1" x14ac:dyDescent="0.2">
      <c r="A63" s="281"/>
      <c r="B63" s="281"/>
      <c r="C63" s="281"/>
      <c r="D63" s="281"/>
      <c r="E63" s="281"/>
      <c r="F63" s="281"/>
      <c r="G63" s="281"/>
      <c r="H63" s="281"/>
      <c r="I63" s="281"/>
      <c r="J63" s="281"/>
      <c r="K63" s="281"/>
      <c r="L63" s="281"/>
      <c r="M63" s="281"/>
      <c r="N63" s="281"/>
      <c r="O63" s="281"/>
      <c r="P63" s="281"/>
      <c r="Q63" s="281"/>
      <c r="R63" s="281"/>
      <c r="S63" s="281"/>
      <c r="T63" s="281"/>
      <c r="U63" s="281"/>
      <c r="V63" s="281"/>
      <c r="W63" s="281"/>
      <c r="X63" s="281"/>
      <c r="Y63" s="281"/>
      <c r="Z63" s="281"/>
      <c r="AC63" s="62"/>
    </row>
    <row r="64" spans="1:29" s="28" customFormat="1" ht="13.5" customHeight="1" x14ac:dyDescent="0.2">
      <c r="A64" s="222" t="s">
        <v>44</v>
      </c>
      <c r="B64" s="52"/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  <c r="N64" s="52"/>
      <c r="O64" s="52"/>
      <c r="P64" s="52"/>
      <c r="Q64" s="52"/>
      <c r="R64" s="52"/>
      <c r="S64" s="52"/>
      <c r="T64" s="52"/>
      <c r="U64" s="52"/>
      <c r="V64" s="52"/>
      <c r="W64" s="52"/>
      <c r="X64" s="52"/>
      <c r="Y64" s="52"/>
      <c r="Z64" s="52"/>
      <c r="AC64" s="62"/>
    </row>
    <row r="65" spans="1:54" s="28" customFormat="1" ht="13.5" customHeight="1" x14ac:dyDescent="0.2">
      <c r="A65" s="222" t="s">
        <v>48</v>
      </c>
      <c r="B65" s="52"/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  <c r="N65" s="52"/>
      <c r="O65" s="52"/>
      <c r="P65" s="52"/>
      <c r="Q65" s="52"/>
      <c r="R65" s="52"/>
      <c r="S65" s="52"/>
      <c r="T65" s="52"/>
      <c r="U65" s="52"/>
      <c r="V65" s="52"/>
      <c r="W65" s="52"/>
      <c r="X65" s="52"/>
      <c r="Y65" s="52"/>
      <c r="Z65" s="52"/>
      <c r="AC65" s="62"/>
    </row>
    <row r="66" spans="1:54" s="28" customFormat="1" ht="13.5" customHeight="1" x14ac:dyDescent="0.2">
      <c r="A66" s="222" t="s">
        <v>45</v>
      </c>
      <c r="B66" s="52"/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  <c r="N66" s="52"/>
      <c r="O66" s="52"/>
      <c r="P66" s="52"/>
      <c r="Q66" s="52"/>
      <c r="R66" s="52"/>
      <c r="S66" s="52"/>
      <c r="T66" s="52"/>
      <c r="U66" s="52"/>
      <c r="V66" s="52"/>
      <c r="W66" s="52"/>
      <c r="X66" s="52"/>
      <c r="Y66" s="52"/>
      <c r="Z66" s="52"/>
      <c r="AC66" s="62"/>
    </row>
    <row r="67" spans="1:54" s="28" customFormat="1" ht="13.5" customHeight="1" x14ac:dyDescent="0.2">
      <c r="A67" s="222" t="s">
        <v>46</v>
      </c>
      <c r="B67" s="52"/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  <c r="N67" s="52"/>
      <c r="O67" s="52"/>
      <c r="P67" s="52"/>
      <c r="Q67" s="52"/>
      <c r="R67" s="52"/>
      <c r="S67" s="52"/>
      <c r="T67" s="52"/>
      <c r="U67" s="52"/>
      <c r="V67" s="52"/>
      <c r="W67" s="52"/>
      <c r="X67" s="52"/>
      <c r="Y67" s="52"/>
      <c r="Z67" s="52"/>
      <c r="AC67" s="62"/>
    </row>
    <row r="68" spans="1:54" s="28" customFormat="1" ht="13.5" customHeight="1" x14ac:dyDescent="0.2">
      <c r="A68" s="52"/>
      <c r="B68" s="52"/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  <c r="N68" s="52"/>
      <c r="O68" s="52"/>
      <c r="P68" s="52"/>
      <c r="Q68" s="52"/>
      <c r="R68" s="52"/>
      <c r="S68" s="52"/>
      <c r="T68" s="52"/>
      <c r="U68" s="52"/>
      <c r="V68" s="52"/>
      <c r="W68" s="52"/>
      <c r="X68" s="52"/>
      <c r="Y68" s="52"/>
      <c r="Z68" s="52"/>
      <c r="AC68" s="62"/>
    </row>
    <row r="69" spans="1:54" s="28" customFormat="1" ht="13.5" customHeight="1" x14ac:dyDescent="0.2">
      <c r="A69" s="52"/>
      <c r="B69" s="52"/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  <c r="N69" s="52"/>
      <c r="O69" s="52"/>
      <c r="P69" s="52"/>
      <c r="Q69" s="52"/>
      <c r="R69" s="52"/>
      <c r="S69" s="52"/>
      <c r="T69" s="52"/>
      <c r="U69" s="52"/>
      <c r="V69" s="52"/>
      <c r="W69" s="52"/>
      <c r="X69" s="52"/>
      <c r="Y69" s="52"/>
      <c r="Z69" s="52"/>
      <c r="AC69" s="62"/>
    </row>
    <row r="70" spans="1:54" s="28" customFormat="1" ht="34.5" hidden="1" outlineLevel="1" thickBot="1" x14ac:dyDescent="0.25">
      <c r="A70" s="53" t="s">
        <v>100</v>
      </c>
      <c r="B70" s="53"/>
      <c r="C70" s="53"/>
      <c r="D70" s="53"/>
      <c r="E70" s="53"/>
      <c r="F70" s="53"/>
      <c r="G70" s="53"/>
      <c r="H70" s="53"/>
      <c r="I70" s="53"/>
      <c r="J70" s="53"/>
      <c r="K70" s="53"/>
      <c r="L70" s="53"/>
      <c r="M70" s="53"/>
      <c r="N70" s="53"/>
      <c r="O70" s="53"/>
      <c r="P70" s="53"/>
      <c r="Q70" s="6"/>
      <c r="R70" s="53"/>
      <c r="S70" s="53"/>
      <c r="T70" s="53"/>
      <c r="U70" s="53"/>
      <c r="V70" s="27"/>
      <c r="W70" s="27"/>
      <c r="X70" s="27"/>
      <c r="Y70" s="27"/>
      <c r="Z70" s="27"/>
      <c r="AA70" s="27"/>
      <c r="AB70" s="27"/>
      <c r="AC70" s="59"/>
      <c r="AD70" s="27"/>
      <c r="AE70" s="27"/>
      <c r="AF70" s="27"/>
      <c r="AG70" s="27"/>
      <c r="AH70" s="27"/>
      <c r="AI70" s="27"/>
      <c r="AJ70" s="27"/>
      <c r="AK70" s="27"/>
      <c r="AL70" s="27"/>
      <c r="AM70" s="27"/>
      <c r="AN70" s="27"/>
      <c r="AO70" s="27"/>
      <c r="AP70" s="27"/>
      <c r="AQ70" s="27"/>
      <c r="AR70" s="27"/>
      <c r="AS70" s="27"/>
      <c r="AT70" s="27"/>
      <c r="AU70" s="27"/>
      <c r="AV70" s="27"/>
      <c r="AW70" s="27"/>
      <c r="AX70" s="27"/>
      <c r="AY70" s="27"/>
      <c r="AZ70" s="27"/>
      <c r="BA70" s="27"/>
      <c r="BB70" s="27"/>
    </row>
    <row r="71" spans="1:54" s="28" customFormat="1" ht="12" hidden="1" customHeight="1" outlineLevel="1" thickBot="1" x14ac:dyDescent="0.25">
      <c r="A71" s="31"/>
      <c r="B71" s="32" t="s">
        <v>20</v>
      </c>
      <c r="C71" s="32" t="s">
        <v>21</v>
      </c>
      <c r="D71" s="32" t="s">
        <v>22</v>
      </c>
      <c r="E71" s="33">
        <v>2375</v>
      </c>
      <c r="F71" s="32" t="s">
        <v>23</v>
      </c>
      <c r="G71" s="32" t="s">
        <v>24</v>
      </c>
      <c r="H71" s="32" t="s">
        <v>25</v>
      </c>
      <c r="I71" s="32" t="s">
        <v>26</v>
      </c>
      <c r="J71" s="32" t="s">
        <v>27</v>
      </c>
      <c r="K71" s="32" t="s">
        <v>28</v>
      </c>
      <c r="L71" s="32" t="s">
        <v>29</v>
      </c>
      <c r="M71" s="32" t="s">
        <v>30</v>
      </c>
      <c r="N71" s="32" t="s">
        <v>31</v>
      </c>
      <c r="O71" s="32" t="s">
        <v>32</v>
      </c>
      <c r="P71" s="32" t="s">
        <v>33</v>
      </c>
      <c r="Q71" s="32" t="s">
        <v>34</v>
      </c>
      <c r="R71" s="32" t="s">
        <v>35</v>
      </c>
      <c r="S71" s="32" t="s">
        <v>36</v>
      </c>
      <c r="T71" s="32" t="s">
        <v>37</v>
      </c>
      <c r="U71" s="32" t="s">
        <v>38</v>
      </c>
      <c r="V71" s="32" t="s">
        <v>39</v>
      </c>
      <c r="W71" s="32" t="s">
        <v>40</v>
      </c>
      <c r="X71" s="32" t="s">
        <v>41</v>
      </c>
      <c r="Y71" s="32" t="s">
        <v>42</v>
      </c>
      <c r="Z71" s="34" t="s">
        <v>43</v>
      </c>
      <c r="AA71" s="27"/>
      <c r="AB71" s="27"/>
      <c r="AC71" s="59"/>
      <c r="AD71" s="27"/>
      <c r="AE71" s="27"/>
      <c r="AF71" s="27"/>
      <c r="AG71" s="27"/>
      <c r="AH71" s="27"/>
      <c r="AI71" s="27"/>
      <c r="AJ71" s="27"/>
      <c r="AK71" s="27"/>
      <c r="AL71" s="27"/>
      <c r="AM71" s="27"/>
      <c r="AN71" s="27"/>
      <c r="AO71" s="27"/>
      <c r="AP71" s="27"/>
      <c r="AQ71" s="27"/>
      <c r="AR71" s="27"/>
      <c r="AS71" s="27"/>
      <c r="AT71" s="27"/>
      <c r="AU71" s="27"/>
      <c r="AV71" s="27"/>
      <c r="AW71" s="27"/>
      <c r="AX71" s="27"/>
      <c r="AY71" s="27"/>
      <c r="AZ71" s="27"/>
      <c r="BA71" s="27"/>
      <c r="BB71" s="27"/>
    </row>
    <row r="72" spans="1:54" s="28" customFormat="1" ht="12" hidden="1" customHeight="1" outlineLevel="1" x14ac:dyDescent="0.2">
      <c r="A72" s="35">
        <v>1210</v>
      </c>
      <c r="B72" s="474">
        <v>798</v>
      </c>
      <c r="C72" s="475">
        <v>809</v>
      </c>
      <c r="D72" s="475">
        <v>813</v>
      </c>
      <c r="E72" s="475">
        <v>837</v>
      </c>
      <c r="F72" s="475">
        <v>843</v>
      </c>
      <c r="G72" s="475">
        <v>853</v>
      </c>
      <c r="H72" s="475">
        <v>861</v>
      </c>
      <c r="I72" s="475">
        <v>880</v>
      </c>
      <c r="J72" s="475">
        <v>889</v>
      </c>
      <c r="K72" s="475">
        <v>899</v>
      </c>
      <c r="L72" s="475">
        <v>906</v>
      </c>
      <c r="M72" s="475">
        <v>927</v>
      </c>
      <c r="N72" s="475">
        <v>936</v>
      </c>
      <c r="O72" s="475">
        <v>946</v>
      </c>
      <c r="P72" s="475">
        <v>953</v>
      </c>
      <c r="Q72" s="475">
        <v>964</v>
      </c>
      <c r="R72" s="476">
        <v>980</v>
      </c>
      <c r="S72" s="477">
        <v>0</v>
      </c>
      <c r="T72" s="477">
        <v>0</v>
      </c>
      <c r="U72" s="477">
        <v>0</v>
      </c>
      <c r="V72" s="477">
        <v>0</v>
      </c>
      <c r="W72" s="477">
        <v>0</v>
      </c>
      <c r="X72" s="477">
        <v>0</v>
      </c>
      <c r="Y72" s="477">
        <v>0</v>
      </c>
      <c r="Z72" s="477">
        <v>0</v>
      </c>
      <c r="AA72" s="27"/>
      <c r="AB72" s="27"/>
      <c r="AC72" s="59"/>
      <c r="AD72" s="27"/>
      <c r="AE72" s="27"/>
      <c r="AF72" s="27"/>
      <c r="AG72" s="27"/>
      <c r="AH72" s="27"/>
      <c r="AI72" s="27"/>
      <c r="AJ72" s="27"/>
      <c r="AK72" s="27"/>
      <c r="AL72" s="27"/>
      <c r="AM72" s="27"/>
      <c r="AN72" s="27"/>
      <c r="AO72" s="27"/>
      <c r="AP72" s="27"/>
      <c r="AQ72" s="27"/>
      <c r="AR72" s="27"/>
      <c r="AS72" s="27"/>
      <c r="AT72" s="27"/>
      <c r="AU72" s="27"/>
      <c r="AV72" s="27"/>
      <c r="AW72" s="27"/>
      <c r="AX72" s="27"/>
      <c r="AY72" s="27"/>
      <c r="AZ72" s="27"/>
      <c r="BA72" s="27"/>
      <c r="BB72" s="27"/>
    </row>
    <row r="73" spans="1:54" s="28" customFormat="1" ht="12" hidden="1" customHeight="1" outlineLevel="1" x14ac:dyDescent="0.2">
      <c r="A73" s="40">
        <v>1335</v>
      </c>
      <c r="B73" s="479">
        <v>812</v>
      </c>
      <c r="C73" s="480">
        <v>822</v>
      </c>
      <c r="D73" s="480">
        <v>832</v>
      </c>
      <c r="E73" s="480">
        <v>851</v>
      </c>
      <c r="F73" s="480">
        <v>858</v>
      </c>
      <c r="G73" s="480">
        <v>868</v>
      </c>
      <c r="H73" s="480">
        <v>879</v>
      </c>
      <c r="I73" s="480">
        <v>899</v>
      </c>
      <c r="J73" s="480">
        <v>906</v>
      </c>
      <c r="K73" s="480">
        <v>919</v>
      </c>
      <c r="L73" s="480">
        <v>927</v>
      </c>
      <c r="M73" s="480">
        <v>947</v>
      </c>
      <c r="N73" s="480">
        <v>954</v>
      </c>
      <c r="O73" s="480">
        <v>965</v>
      </c>
      <c r="P73" s="480">
        <v>975</v>
      </c>
      <c r="Q73" s="480">
        <v>982</v>
      </c>
      <c r="R73" s="481">
        <v>998</v>
      </c>
      <c r="S73" s="482">
        <v>0</v>
      </c>
      <c r="T73" s="482">
        <v>0</v>
      </c>
      <c r="U73" s="482">
        <v>0</v>
      </c>
      <c r="V73" s="482">
        <v>0</v>
      </c>
      <c r="W73" s="482">
        <v>0</v>
      </c>
      <c r="X73" s="482">
        <v>0</v>
      </c>
      <c r="Y73" s="482">
        <v>0</v>
      </c>
      <c r="Z73" s="482">
        <v>0</v>
      </c>
      <c r="AA73" s="27"/>
      <c r="AB73" s="27"/>
      <c r="AC73" s="59"/>
      <c r="AD73" s="27"/>
      <c r="AE73" s="27"/>
      <c r="AF73" s="27"/>
      <c r="AG73" s="27"/>
      <c r="AH73" s="27"/>
      <c r="AI73" s="27"/>
      <c r="AJ73" s="27"/>
      <c r="AK73" s="27"/>
      <c r="AL73" s="27"/>
      <c r="AM73" s="27"/>
      <c r="AN73" s="27"/>
      <c r="AO73" s="27"/>
      <c r="AP73" s="27"/>
      <c r="AQ73" s="27"/>
      <c r="AR73" s="27"/>
      <c r="AS73" s="27"/>
      <c r="AT73" s="27"/>
      <c r="AU73" s="27"/>
      <c r="AV73" s="27"/>
      <c r="AW73" s="27"/>
      <c r="AX73" s="27"/>
      <c r="AY73" s="27"/>
      <c r="AZ73" s="27"/>
      <c r="BA73" s="27"/>
      <c r="BB73" s="27"/>
    </row>
    <row r="74" spans="1:54" ht="12" hidden="1" customHeight="1" outlineLevel="1" x14ac:dyDescent="0.2">
      <c r="A74" s="40">
        <v>1460</v>
      </c>
      <c r="B74" s="479">
        <v>842</v>
      </c>
      <c r="C74" s="480">
        <v>853</v>
      </c>
      <c r="D74" s="480">
        <v>861</v>
      </c>
      <c r="E74" s="480">
        <v>881</v>
      </c>
      <c r="F74" s="480">
        <v>891</v>
      </c>
      <c r="G74" s="480">
        <v>904</v>
      </c>
      <c r="H74" s="480">
        <v>914</v>
      </c>
      <c r="I74" s="480">
        <v>933</v>
      </c>
      <c r="J74" s="480">
        <v>942</v>
      </c>
      <c r="K74" s="480">
        <v>953</v>
      </c>
      <c r="L74" s="480">
        <v>965</v>
      </c>
      <c r="M74" s="480">
        <v>983</v>
      </c>
      <c r="N74" s="480">
        <v>994</v>
      </c>
      <c r="O74" s="480">
        <v>1003</v>
      </c>
      <c r="P74" s="480">
        <v>1014</v>
      </c>
      <c r="Q74" s="480">
        <v>1023</v>
      </c>
      <c r="R74" s="481">
        <v>1046</v>
      </c>
      <c r="S74" s="482">
        <v>0</v>
      </c>
      <c r="T74" s="482">
        <v>0</v>
      </c>
      <c r="U74" s="482">
        <v>0</v>
      </c>
      <c r="V74" s="482">
        <v>0</v>
      </c>
      <c r="W74" s="482">
        <v>0</v>
      </c>
      <c r="X74" s="482">
        <v>0</v>
      </c>
      <c r="Y74" s="482">
        <v>0</v>
      </c>
      <c r="Z74" s="482">
        <v>0</v>
      </c>
    </row>
    <row r="75" spans="1:54" ht="12" hidden="1" customHeight="1" outlineLevel="1" x14ac:dyDescent="0.2">
      <c r="A75" s="40">
        <v>1585</v>
      </c>
      <c r="B75" s="479">
        <v>857</v>
      </c>
      <c r="C75" s="480">
        <v>867</v>
      </c>
      <c r="D75" s="480">
        <v>879</v>
      </c>
      <c r="E75" s="480">
        <v>899</v>
      </c>
      <c r="F75" s="480">
        <v>908</v>
      </c>
      <c r="G75" s="480">
        <v>919</v>
      </c>
      <c r="H75" s="480">
        <v>928</v>
      </c>
      <c r="I75" s="480">
        <v>952</v>
      </c>
      <c r="J75" s="480">
        <v>960</v>
      </c>
      <c r="K75" s="480">
        <v>970</v>
      </c>
      <c r="L75" s="480">
        <v>980</v>
      </c>
      <c r="M75" s="480">
        <v>1003</v>
      </c>
      <c r="N75" s="480">
        <v>1014</v>
      </c>
      <c r="O75" s="480">
        <v>1023</v>
      </c>
      <c r="P75" s="480">
        <v>1034</v>
      </c>
      <c r="Q75" s="480">
        <v>1046</v>
      </c>
      <c r="R75" s="481">
        <v>1067</v>
      </c>
      <c r="S75" s="482">
        <v>0</v>
      </c>
      <c r="T75" s="482">
        <v>0</v>
      </c>
      <c r="U75" s="482">
        <v>0</v>
      </c>
      <c r="V75" s="482">
        <v>0</v>
      </c>
      <c r="W75" s="482">
        <v>0</v>
      </c>
      <c r="X75" s="482">
        <v>0</v>
      </c>
      <c r="Y75" s="482">
        <v>0</v>
      </c>
      <c r="Z75" s="482">
        <v>0</v>
      </c>
    </row>
    <row r="76" spans="1:54" ht="12" hidden="1" customHeight="1" outlineLevel="1" x14ac:dyDescent="0.2">
      <c r="A76" s="40">
        <v>1710</v>
      </c>
      <c r="B76" s="479">
        <v>875</v>
      </c>
      <c r="C76" s="480">
        <v>881</v>
      </c>
      <c r="D76" s="480">
        <v>891</v>
      </c>
      <c r="E76" s="480">
        <v>917</v>
      </c>
      <c r="F76" s="480">
        <v>925</v>
      </c>
      <c r="G76" s="480">
        <v>936</v>
      </c>
      <c r="H76" s="480">
        <v>947</v>
      </c>
      <c r="I76" s="480">
        <v>967</v>
      </c>
      <c r="J76" s="480">
        <v>979</v>
      </c>
      <c r="K76" s="480">
        <v>990</v>
      </c>
      <c r="L76" s="480">
        <v>998</v>
      </c>
      <c r="M76" s="480">
        <v>1022</v>
      </c>
      <c r="N76" s="480">
        <v>1033</v>
      </c>
      <c r="O76" s="480">
        <v>1044</v>
      </c>
      <c r="P76" s="480">
        <v>1053</v>
      </c>
      <c r="Q76" s="480">
        <v>1067</v>
      </c>
      <c r="R76" s="481">
        <v>1088</v>
      </c>
      <c r="S76" s="482">
        <v>0</v>
      </c>
      <c r="T76" s="482">
        <v>0</v>
      </c>
      <c r="U76" s="482">
        <v>0</v>
      </c>
      <c r="V76" s="482">
        <v>0</v>
      </c>
      <c r="W76" s="482">
        <v>0</v>
      </c>
      <c r="X76" s="482">
        <v>0</v>
      </c>
      <c r="Y76" s="482">
        <v>0</v>
      </c>
      <c r="Z76" s="482">
        <v>0</v>
      </c>
    </row>
    <row r="77" spans="1:54" ht="12" hidden="1" customHeight="1" outlineLevel="1" x14ac:dyDescent="0.2">
      <c r="A77" s="40">
        <v>1835</v>
      </c>
      <c r="B77" s="479">
        <v>886</v>
      </c>
      <c r="C77" s="480">
        <v>897</v>
      </c>
      <c r="D77" s="480">
        <v>908</v>
      </c>
      <c r="E77" s="480">
        <v>932</v>
      </c>
      <c r="F77" s="480">
        <v>941</v>
      </c>
      <c r="G77" s="480">
        <v>953</v>
      </c>
      <c r="H77" s="480">
        <v>965</v>
      </c>
      <c r="I77" s="480">
        <v>985</v>
      </c>
      <c r="J77" s="480">
        <v>997</v>
      </c>
      <c r="K77" s="480">
        <v>1010</v>
      </c>
      <c r="L77" s="480">
        <v>1021</v>
      </c>
      <c r="M77" s="480">
        <v>1042</v>
      </c>
      <c r="N77" s="480">
        <v>1051</v>
      </c>
      <c r="O77" s="480">
        <v>1063</v>
      </c>
      <c r="P77" s="480">
        <v>1074</v>
      </c>
      <c r="Q77" s="480">
        <v>1084</v>
      </c>
      <c r="R77" s="481">
        <v>1108</v>
      </c>
      <c r="S77" s="482">
        <v>0</v>
      </c>
      <c r="T77" s="482">
        <v>0</v>
      </c>
      <c r="U77" s="482">
        <v>0</v>
      </c>
      <c r="V77" s="482">
        <v>0</v>
      </c>
      <c r="W77" s="482">
        <v>0</v>
      </c>
      <c r="X77" s="482">
        <v>0</v>
      </c>
      <c r="Y77" s="482">
        <v>0</v>
      </c>
      <c r="Z77" s="482">
        <v>0</v>
      </c>
    </row>
    <row r="78" spans="1:54" ht="12" hidden="1" customHeight="1" outlineLevel="1" x14ac:dyDescent="0.2">
      <c r="A78" s="40">
        <v>1960</v>
      </c>
      <c r="B78" s="479">
        <v>917</v>
      </c>
      <c r="C78" s="480">
        <v>927</v>
      </c>
      <c r="D78" s="480">
        <v>938</v>
      </c>
      <c r="E78" s="480">
        <v>964</v>
      </c>
      <c r="F78" s="480">
        <v>975</v>
      </c>
      <c r="G78" s="480">
        <v>985</v>
      </c>
      <c r="H78" s="480">
        <v>998</v>
      </c>
      <c r="I78" s="480">
        <v>1022</v>
      </c>
      <c r="J78" s="480">
        <v>1033</v>
      </c>
      <c r="K78" s="480">
        <v>1046</v>
      </c>
      <c r="L78" s="480">
        <v>1056</v>
      </c>
      <c r="M78" s="480">
        <v>1080</v>
      </c>
      <c r="N78" s="480">
        <v>1090</v>
      </c>
      <c r="O78" s="480">
        <v>1101</v>
      </c>
      <c r="P78" s="480">
        <v>1113</v>
      </c>
      <c r="Q78" s="480">
        <v>1126</v>
      </c>
      <c r="R78" s="481">
        <v>1151</v>
      </c>
      <c r="S78" s="482">
        <v>0</v>
      </c>
      <c r="T78" s="482">
        <v>0</v>
      </c>
      <c r="U78" s="482">
        <v>0</v>
      </c>
      <c r="V78" s="482">
        <v>0</v>
      </c>
      <c r="W78" s="482">
        <v>0</v>
      </c>
      <c r="X78" s="482">
        <v>0</v>
      </c>
      <c r="Y78" s="482">
        <v>0</v>
      </c>
      <c r="Z78" s="482">
        <v>0</v>
      </c>
    </row>
    <row r="79" spans="1:54" ht="12" hidden="1" customHeight="1" outlineLevel="1" x14ac:dyDescent="0.2">
      <c r="A79" s="43">
        <v>2085</v>
      </c>
      <c r="B79" s="479">
        <v>928</v>
      </c>
      <c r="C79" s="480">
        <v>941</v>
      </c>
      <c r="D79" s="480">
        <v>954</v>
      </c>
      <c r="E79" s="480">
        <v>979</v>
      </c>
      <c r="F79" s="480">
        <v>990</v>
      </c>
      <c r="G79" s="480">
        <v>998</v>
      </c>
      <c r="H79" s="480">
        <v>1014</v>
      </c>
      <c r="I79" s="480">
        <v>1042</v>
      </c>
      <c r="J79" s="480">
        <v>1049</v>
      </c>
      <c r="K79" s="480">
        <v>1063</v>
      </c>
      <c r="L79" s="480">
        <v>1074</v>
      </c>
      <c r="M79" s="480">
        <v>1097</v>
      </c>
      <c r="N79" s="480">
        <v>1110</v>
      </c>
      <c r="O79" s="480">
        <v>1121</v>
      </c>
      <c r="P79" s="480">
        <v>1135</v>
      </c>
      <c r="Q79" s="480">
        <v>1147</v>
      </c>
      <c r="R79" s="481">
        <v>1170</v>
      </c>
      <c r="S79" s="482">
        <v>0</v>
      </c>
      <c r="T79" s="482">
        <v>0</v>
      </c>
      <c r="U79" s="482">
        <v>0</v>
      </c>
      <c r="V79" s="482">
        <v>0</v>
      </c>
      <c r="W79" s="482">
        <v>0</v>
      </c>
      <c r="X79" s="482">
        <v>0</v>
      </c>
      <c r="Y79" s="482">
        <v>0</v>
      </c>
      <c r="Z79" s="482">
        <v>0</v>
      </c>
    </row>
    <row r="80" spans="1:54" ht="12" hidden="1" customHeight="1" outlineLevel="1" x14ac:dyDescent="0.2">
      <c r="A80" s="43">
        <v>2210</v>
      </c>
      <c r="B80" s="479">
        <v>946</v>
      </c>
      <c r="C80" s="480">
        <v>955</v>
      </c>
      <c r="D80" s="480">
        <v>968</v>
      </c>
      <c r="E80" s="480">
        <v>996</v>
      </c>
      <c r="F80" s="480">
        <v>1005</v>
      </c>
      <c r="G80" s="480">
        <v>1021</v>
      </c>
      <c r="H80" s="480">
        <v>1032</v>
      </c>
      <c r="I80" s="480">
        <v>1056</v>
      </c>
      <c r="J80" s="480">
        <v>1069</v>
      </c>
      <c r="K80" s="480">
        <v>1080</v>
      </c>
      <c r="L80" s="480">
        <v>1093</v>
      </c>
      <c r="M80" s="480">
        <v>1119</v>
      </c>
      <c r="N80" s="480">
        <v>1132</v>
      </c>
      <c r="O80" s="480">
        <v>1141</v>
      </c>
      <c r="P80" s="480">
        <v>1154</v>
      </c>
      <c r="Q80" s="480">
        <v>1167</v>
      </c>
      <c r="R80" s="481">
        <v>1191</v>
      </c>
      <c r="S80" s="482">
        <v>0</v>
      </c>
      <c r="T80" s="482">
        <v>0</v>
      </c>
      <c r="U80" s="482">
        <v>0</v>
      </c>
      <c r="V80" s="482">
        <v>0</v>
      </c>
      <c r="W80" s="482">
        <v>0</v>
      </c>
      <c r="X80" s="482">
        <v>0</v>
      </c>
      <c r="Y80" s="482">
        <v>0</v>
      </c>
      <c r="Z80" s="482">
        <v>0</v>
      </c>
    </row>
    <row r="81" spans="1:29" ht="12" hidden="1" customHeight="1" outlineLevel="1" x14ac:dyDescent="0.2">
      <c r="A81" s="43">
        <v>2335</v>
      </c>
      <c r="B81" s="479">
        <v>956</v>
      </c>
      <c r="C81" s="480">
        <v>971</v>
      </c>
      <c r="D81" s="480">
        <v>983</v>
      </c>
      <c r="E81" s="480">
        <v>1011</v>
      </c>
      <c r="F81" s="480">
        <v>1022</v>
      </c>
      <c r="G81" s="480">
        <v>1035</v>
      </c>
      <c r="H81" s="480">
        <v>1048</v>
      </c>
      <c r="I81" s="480">
        <v>1073</v>
      </c>
      <c r="J81" s="480">
        <v>1088</v>
      </c>
      <c r="K81" s="480">
        <v>1099</v>
      </c>
      <c r="L81" s="480">
        <v>1110</v>
      </c>
      <c r="M81" s="480">
        <v>1137</v>
      </c>
      <c r="N81" s="480">
        <v>1151</v>
      </c>
      <c r="O81" s="480">
        <v>1163</v>
      </c>
      <c r="P81" s="480">
        <v>1174</v>
      </c>
      <c r="Q81" s="480">
        <v>1188</v>
      </c>
      <c r="R81" s="481">
        <v>1211</v>
      </c>
      <c r="S81" s="482">
        <v>0</v>
      </c>
      <c r="T81" s="482">
        <v>0</v>
      </c>
      <c r="U81" s="482">
        <v>0</v>
      </c>
      <c r="V81" s="482">
        <v>0</v>
      </c>
      <c r="W81" s="482">
        <v>0</v>
      </c>
      <c r="X81" s="482">
        <v>0</v>
      </c>
      <c r="Y81" s="482">
        <v>0</v>
      </c>
      <c r="Z81" s="482">
        <v>0</v>
      </c>
    </row>
    <row r="82" spans="1:29" ht="12" hidden="1" customHeight="1" outlineLevel="1" x14ac:dyDescent="0.2">
      <c r="A82" s="43">
        <v>2460</v>
      </c>
      <c r="B82" s="479">
        <v>986</v>
      </c>
      <c r="C82" s="480">
        <v>998</v>
      </c>
      <c r="D82" s="480">
        <v>1016</v>
      </c>
      <c r="E82" s="480">
        <v>1042</v>
      </c>
      <c r="F82" s="480">
        <v>1055</v>
      </c>
      <c r="G82" s="480">
        <v>1069</v>
      </c>
      <c r="H82" s="480">
        <v>1082</v>
      </c>
      <c r="I82" s="480">
        <v>1109</v>
      </c>
      <c r="J82" s="480">
        <v>1121</v>
      </c>
      <c r="K82" s="480">
        <v>1135</v>
      </c>
      <c r="L82" s="480">
        <v>1150</v>
      </c>
      <c r="M82" s="480">
        <v>1174</v>
      </c>
      <c r="N82" s="480">
        <v>1188</v>
      </c>
      <c r="O82" s="480">
        <v>1203</v>
      </c>
      <c r="P82" s="480">
        <v>1212</v>
      </c>
      <c r="Q82" s="480">
        <v>1230</v>
      </c>
      <c r="R82" s="481">
        <v>1254</v>
      </c>
      <c r="S82" s="482">
        <v>0</v>
      </c>
      <c r="T82" s="482">
        <v>0</v>
      </c>
      <c r="U82" s="482">
        <v>0</v>
      </c>
      <c r="V82" s="482">
        <v>0</v>
      </c>
      <c r="W82" s="482">
        <v>0</v>
      </c>
      <c r="X82" s="482">
        <v>0</v>
      </c>
      <c r="Y82" s="482">
        <v>0</v>
      </c>
      <c r="Z82" s="482">
        <v>0</v>
      </c>
    </row>
    <row r="83" spans="1:29" ht="12" hidden="1" customHeight="1" outlineLevel="1" thickBot="1" x14ac:dyDescent="0.25">
      <c r="A83" s="43">
        <v>2585</v>
      </c>
      <c r="B83" s="484">
        <v>1003</v>
      </c>
      <c r="C83" s="485">
        <v>1018</v>
      </c>
      <c r="D83" s="485">
        <v>1031</v>
      </c>
      <c r="E83" s="485">
        <v>1060</v>
      </c>
      <c r="F83" s="485">
        <v>1070</v>
      </c>
      <c r="G83" s="485">
        <v>1084</v>
      </c>
      <c r="H83" s="485">
        <v>1099</v>
      </c>
      <c r="I83" s="485">
        <v>1126</v>
      </c>
      <c r="J83" s="485">
        <v>1140</v>
      </c>
      <c r="K83" s="485">
        <v>1153</v>
      </c>
      <c r="L83" s="485">
        <v>1167</v>
      </c>
      <c r="M83" s="485">
        <v>1192</v>
      </c>
      <c r="N83" s="485">
        <v>1209</v>
      </c>
      <c r="O83" s="485">
        <v>1224</v>
      </c>
      <c r="P83" s="485">
        <v>1235</v>
      </c>
      <c r="Q83" s="485">
        <v>1249</v>
      </c>
      <c r="R83" s="486">
        <v>1278</v>
      </c>
      <c r="S83" s="482">
        <v>0</v>
      </c>
      <c r="T83" s="482">
        <v>0</v>
      </c>
      <c r="U83" s="482">
        <v>0</v>
      </c>
      <c r="V83" s="482">
        <v>0</v>
      </c>
      <c r="W83" s="482">
        <v>0</v>
      </c>
      <c r="X83" s="482">
        <v>0</v>
      </c>
      <c r="Y83" s="482">
        <v>0</v>
      </c>
      <c r="Z83" s="482">
        <v>0</v>
      </c>
    </row>
    <row r="84" spans="1:29" ht="12" hidden="1" customHeight="1" outlineLevel="1" x14ac:dyDescent="0.2">
      <c r="A84" s="43">
        <v>2710</v>
      </c>
      <c r="B84" s="487">
        <v>0</v>
      </c>
      <c r="C84" s="488">
        <v>0</v>
      </c>
      <c r="D84" s="488">
        <v>0</v>
      </c>
      <c r="E84" s="488">
        <v>0</v>
      </c>
      <c r="F84" s="488">
        <v>0</v>
      </c>
      <c r="G84" s="488">
        <v>0</v>
      </c>
      <c r="H84" s="488">
        <v>0</v>
      </c>
      <c r="I84" s="488">
        <v>0</v>
      </c>
      <c r="J84" s="488">
        <v>0</v>
      </c>
      <c r="K84" s="488">
        <v>0</v>
      </c>
      <c r="L84" s="488">
        <v>0</v>
      </c>
      <c r="M84" s="488">
        <v>0</v>
      </c>
      <c r="N84" s="488">
        <v>0</v>
      </c>
      <c r="O84" s="488">
        <v>0</v>
      </c>
      <c r="P84" s="488">
        <v>0</v>
      </c>
      <c r="Q84" s="488">
        <v>0</v>
      </c>
      <c r="R84" s="488">
        <v>0</v>
      </c>
      <c r="S84" s="480">
        <v>0</v>
      </c>
      <c r="T84" s="480">
        <v>0</v>
      </c>
      <c r="U84" s="480">
        <v>0</v>
      </c>
      <c r="V84" s="480">
        <v>0</v>
      </c>
      <c r="W84" s="480">
        <v>0</v>
      </c>
      <c r="X84" s="480">
        <v>0</v>
      </c>
      <c r="Y84" s="480">
        <v>0</v>
      </c>
      <c r="Z84" s="480">
        <v>0</v>
      </c>
    </row>
    <row r="85" spans="1:29" ht="12" hidden="1" customHeight="1" outlineLevel="1" x14ac:dyDescent="0.2">
      <c r="A85" s="43">
        <v>2835</v>
      </c>
      <c r="B85" s="479">
        <v>0</v>
      </c>
      <c r="C85" s="480">
        <v>0</v>
      </c>
      <c r="D85" s="480">
        <v>0</v>
      </c>
      <c r="E85" s="480">
        <v>0</v>
      </c>
      <c r="F85" s="480">
        <v>0</v>
      </c>
      <c r="G85" s="480">
        <v>0</v>
      </c>
      <c r="H85" s="480">
        <v>0</v>
      </c>
      <c r="I85" s="480">
        <v>0</v>
      </c>
      <c r="J85" s="480">
        <v>0</v>
      </c>
      <c r="K85" s="480">
        <v>0</v>
      </c>
      <c r="L85" s="480">
        <v>0</v>
      </c>
      <c r="M85" s="480">
        <v>0</v>
      </c>
      <c r="N85" s="480">
        <v>0</v>
      </c>
      <c r="O85" s="480">
        <v>0</v>
      </c>
      <c r="P85" s="480">
        <v>0</v>
      </c>
      <c r="Q85" s="480">
        <v>0</v>
      </c>
      <c r="R85" s="480">
        <v>0</v>
      </c>
      <c r="S85" s="480">
        <v>0</v>
      </c>
      <c r="T85" s="480">
        <v>0</v>
      </c>
      <c r="U85" s="480">
        <v>0</v>
      </c>
      <c r="V85" s="480">
        <v>0</v>
      </c>
      <c r="W85" s="480">
        <v>0</v>
      </c>
      <c r="X85" s="480">
        <v>0</v>
      </c>
      <c r="Y85" s="480">
        <v>0</v>
      </c>
      <c r="Z85" s="480">
        <v>0</v>
      </c>
    </row>
    <row r="86" spans="1:29" ht="12" hidden="1" customHeight="1" outlineLevel="1" x14ac:dyDescent="0.2">
      <c r="A86" s="43">
        <v>2960</v>
      </c>
      <c r="B86" s="479">
        <v>0</v>
      </c>
      <c r="C86" s="480">
        <v>0</v>
      </c>
      <c r="D86" s="480">
        <v>0</v>
      </c>
      <c r="E86" s="480">
        <v>0</v>
      </c>
      <c r="F86" s="480">
        <v>0</v>
      </c>
      <c r="G86" s="480">
        <v>0</v>
      </c>
      <c r="H86" s="480">
        <v>0</v>
      </c>
      <c r="I86" s="480">
        <v>0</v>
      </c>
      <c r="J86" s="480">
        <v>0</v>
      </c>
      <c r="K86" s="480">
        <v>0</v>
      </c>
      <c r="L86" s="480">
        <v>0</v>
      </c>
      <c r="M86" s="480">
        <v>0</v>
      </c>
      <c r="N86" s="480">
        <v>0</v>
      </c>
      <c r="O86" s="480">
        <v>0</v>
      </c>
      <c r="P86" s="480">
        <v>0</v>
      </c>
      <c r="Q86" s="480">
        <v>0</v>
      </c>
      <c r="R86" s="480">
        <v>0</v>
      </c>
      <c r="S86" s="480">
        <v>0</v>
      </c>
      <c r="T86" s="480">
        <v>0</v>
      </c>
      <c r="U86" s="480">
        <v>0</v>
      </c>
      <c r="V86" s="480">
        <v>0</v>
      </c>
      <c r="W86" s="480">
        <v>0</v>
      </c>
      <c r="X86" s="480">
        <v>0</v>
      </c>
      <c r="Y86" s="480">
        <v>0</v>
      </c>
      <c r="Z86" s="480">
        <v>0</v>
      </c>
    </row>
    <row r="87" spans="1:29" s="29" customFormat="1" ht="12" hidden="1" customHeight="1" outlineLevel="1" x14ac:dyDescent="0.2">
      <c r="A87" s="43">
        <v>3085</v>
      </c>
      <c r="B87" s="479">
        <v>0</v>
      </c>
      <c r="C87" s="480">
        <v>0</v>
      </c>
      <c r="D87" s="480">
        <v>0</v>
      </c>
      <c r="E87" s="480">
        <v>0</v>
      </c>
      <c r="F87" s="480">
        <v>0</v>
      </c>
      <c r="G87" s="480">
        <v>0</v>
      </c>
      <c r="H87" s="480">
        <v>0</v>
      </c>
      <c r="I87" s="480">
        <v>0</v>
      </c>
      <c r="J87" s="480">
        <v>0</v>
      </c>
      <c r="K87" s="480">
        <v>0</v>
      </c>
      <c r="L87" s="480">
        <v>0</v>
      </c>
      <c r="M87" s="480">
        <v>0</v>
      </c>
      <c r="N87" s="480">
        <v>0</v>
      </c>
      <c r="O87" s="480">
        <v>0</v>
      </c>
      <c r="P87" s="480">
        <v>0</v>
      </c>
      <c r="Q87" s="480">
        <v>0</v>
      </c>
      <c r="R87" s="480">
        <v>0</v>
      </c>
      <c r="S87" s="480">
        <v>0</v>
      </c>
      <c r="T87" s="480">
        <v>0</v>
      </c>
      <c r="U87" s="480">
        <v>0</v>
      </c>
      <c r="V87" s="480">
        <v>0</v>
      </c>
      <c r="W87" s="480">
        <v>0</v>
      </c>
      <c r="X87" s="480">
        <v>0</v>
      </c>
      <c r="Y87" s="480">
        <v>0</v>
      </c>
      <c r="Z87" s="480">
        <v>0</v>
      </c>
      <c r="AC87" s="60"/>
    </row>
    <row r="88" spans="1:29" s="29" customFormat="1" ht="12" hidden="1" customHeight="1" outlineLevel="1" thickBot="1" x14ac:dyDescent="0.25">
      <c r="A88" s="49">
        <v>3210</v>
      </c>
      <c r="B88" s="489">
        <v>0</v>
      </c>
      <c r="C88" s="490">
        <v>0</v>
      </c>
      <c r="D88" s="490">
        <v>0</v>
      </c>
      <c r="E88" s="490">
        <v>0</v>
      </c>
      <c r="F88" s="490">
        <v>0</v>
      </c>
      <c r="G88" s="490">
        <v>0</v>
      </c>
      <c r="H88" s="490">
        <v>0</v>
      </c>
      <c r="I88" s="490">
        <v>0</v>
      </c>
      <c r="J88" s="490">
        <v>0</v>
      </c>
      <c r="K88" s="490">
        <v>0</v>
      </c>
      <c r="L88" s="490">
        <v>0</v>
      </c>
      <c r="M88" s="490">
        <v>0</v>
      </c>
      <c r="N88" s="490">
        <v>0</v>
      </c>
      <c r="O88" s="490">
        <v>0</v>
      </c>
      <c r="P88" s="490">
        <v>0</v>
      </c>
      <c r="Q88" s="490">
        <v>0</v>
      </c>
      <c r="R88" s="490">
        <v>0</v>
      </c>
      <c r="S88" s="490">
        <v>0</v>
      </c>
      <c r="T88" s="490">
        <v>0</v>
      </c>
      <c r="U88" s="490">
        <v>0</v>
      </c>
      <c r="V88" s="490">
        <v>0</v>
      </c>
      <c r="W88" s="490">
        <v>0</v>
      </c>
      <c r="X88" s="490">
        <v>0</v>
      </c>
      <c r="Y88" s="490">
        <v>0</v>
      </c>
      <c r="Z88" s="490">
        <v>0</v>
      </c>
      <c r="AC88" s="60"/>
    </row>
    <row r="89" spans="1:29" collapsed="1" x14ac:dyDescent="0.2"/>
    <row r="90" spans="1:29" ht="23.25" hidden="1" outlineLevel="1" thickBot="1" x14ac:dyDescent="0.25">
      <c r="A90" s="53" t="s">
        <v>374</v>
      </c>
    </row>
    <row r="91" spans="1:29" ht="12" hidden="1" outlineLevel="1" thickBot="1" x14ac:dyDescent="0.25">
      <c r="A91" s="31">
        <v>0</v>
      </c>
      <c r="B91" s="32">
        <v>2000</v>
      </c>
      <c r="C91" s="32">
        <v>2125</v>
      </c>
      <c r="D91" s="32">
        <v>2250</v>
      </c>
      <c r="E91" s="33">
        <v>2375</v>
      </c>
      <c r="F91" s="32">
        <v>2500</v>
      </c>
      <c r="G91" s="32">
        <v>2625</v>
      </c>
      <c r="H91" s="32">
        <v>2750</v>
      </c>
      <c r="I91" s="32">
        <v>2875</v>
      </c>
      <c r="J91" s="32">
        <v>3000</v>
      </c>
      <c r="K91" s="32">
        <v>3125</v>
      </c>
      <c r="L91" s="32">
        <v>3250</v>
      </c>
      <c r="M91" s="32">
        <v>3375</v>
      </c>
      <c r="N91" s="32">
        <v>3500</v>
      </c>
      <c r="O91" s="32">
        <v>3625</v>
      </c>
      <c r="P91" s="32">
        <v>3750</v>
      </c>
      <c r="Q91" s="32">
        <v>3875</v>
      </c>
      <c r="R91" s="32">
        <v>4000</v>
      </c>
      <c r="S91" s="32">
        <v>4125</v>
      </c>
      <c r="T91" s="32">
        <v>4250</v>
      </c>
      <c r="U91" s="32">
        <v>4375</v>
      </c>
      <c r="V91" s="32">
        <v>4500</v>
      </c>
      <c r="W91" s="32">
        <v>4625</v>
      </c>
      <c r="X91" s="32">
        <v>4750</v>
      </c>
      <c r="Y91" s="32">
        <v>4875</v>
      </c>
      <c r="Z91" s="34">
        <v>5000</v>
      </c>
    </row>
    <row r="92" spans="1:29" ht="12" hidden="1" outlineLevel="1" x14ac:dyDescent="0.2">
      <c r="A92" s="35">
        <v>1210</v>
      </c>
      <c r="B92" s="474">
        <v>886</v>
      </c>
      <c r="C92" s="475">
        <v>898</v>
      </c>
      <c r="D92" s="475">
        <v>902</v>
      </c>
      <c r="E92" s="475">
        <v>930</v>
      </c>
      <c r="F92" s="475">
        <v>935</v>
      </c>
      <c r="G92" s="475">
        <v>946</v>
      </c>
      <c r="H92" s="475">
        <v>956</v>
      </c>
      <c r="I92" s="475">
        <v>977</v>
      </c>
      <c r="J92" s="475">
        <v>987</v>
      </c>
      <c r="K92" s="475">
        <v>998</v>
      </c>
      <c r="L92" s="475">
        <v>1007</v>
      </c>
      <c r="M92" s="475">
        <v>1030</v>
      </c>
      <c r="N92" s="475">
        <v>1040</v>
      </c>
      <c r="O92" s="475">
        <v>1051</v>
      </c>
      <c r="P92" s="475">
        <v>1057</v>
      </c>
      <c r="Q92" s="475">
        <v>1069</v>
      </c>
      <c r="R92" s="476">
        <v>1088</v>
      </c>
      <c r="S92" s="477">
        <v>1093</v>
      </c>
      <c r="T92" s="475">
        <v>1104</v>
      </c>
      <c r="U92" s="475">
        <v>1125</v>
      </c>
      <c r="V92" s="475">
        <v>1137</v>
      </c>
      <c r="W92" s="475">
        <v>1145</v>
      </c>
      <c r="X92" s="475">
        <v>1155</v>
      </c>
      <c r="Y92" s="475">
        <v>1173</v>
      </c>
      <c r="Z92" s="478">
        <v>1187</v>
      </c>
    </row>
    <row r="93" spans="1:29" ht="12" hidden="1" outlineLevel="1" x14ac:dyDescent="0.2">
      <c r="A93" s="40">
        <v>1335</v>
      </c>
      <c r="B93" s="479">
        <v>901</v>
      </c>
      <c r="C93" s="480">
        <v>912</v>
      </c>
      <c r="D93" s="480">
        <v>923</v>
      </c>
      <c r="E93" s="480">
        <v>945</v>
      </c>
      <c r="F93" s="480">
        <v>953</v>
      </c>
      <c r="G93" s="480">
        <v>964</v>
      </c>
      <c r="H93" s="480">
        <v>976</v>
      </c>
      <c r="I93" s="480">
        <v>998</v>
      </c>
      <c r="J93" s="480">
        <v>1007</v>
      </c>
      <c r="K93" s="480">
        <v>1020</v>
      </c>
      <c r="L93" s="480">
        <v>1030</v>
      </c>
      <c r="M93" s="480">
        <v>1052</v>
      </c>
      <c r="N93" s="480">
        <v>1058</v>
      </c>
      <c r="O93" s="480">
        <v>1070</v>
      </c>
      <c r="P93" s="480">
        <v>1081</v>
      </c>
      <c r="Q93" s="480">
        <v>1090</v>
      </c>
      <c r="R93" s="481">
        <v>1108</v>
      </c>
      <c r="S93" s="482">
        <v>1117</v>
      </c>
      <c r="T93" s="480">
        <v>1128</v>
      </c>
      <c r="U93" s="480">
        <v>1150</v>
      </c>
      <c r="V93" s="480">
        <v>1159</v>
      </c>
      <c r="W93" s="480">
        <v>1172</v>
      </c>
      <c r="X93" s="480">
        <v>1181</v>
      </c>
      <c r="Y93" s="480">
        <v>1202</v>
      </c>
      <c r="Z93" s="483">
        <v>1212</v>
      </c>
    </row>
    <row r="94" spans="1:29" ht="12" hidden="1" outlineLevel="1" x14ac:dyDescent="0.2">
      <c r="A94" s="40">
        <v>1460</v>
      </c>
      <c r="B94" s="479">
        <v>934</v>
      </c>
      <c r="C94" s="480">
        <v>946</v>
      </c>
      <c r="D94" s="480">
        <v>956</v>
      </c>
      <c r="E94" s="480">
        <v>978</v>
      </c>
      <c r="F94" s="480">
        <v>989</v>
      </c>
      <c r="G94" s="480">
        <v>1003</v>
      </c>
      <c r="H94" s="480">
        <v>1014</v>
      </c>
      <c r="I94" s="480">
        <v>1035</v>
      </c>
      <c r="J94" s="480">
        <v>1045</v>
      </c>
      <c r="K94" s="480">
        <v>1057</v>
      </c>
      <c r="L94" s="480">
        <v>1070</v>
      </c>
      <c r="M94" s="480">
        <v>1091</v>
      </c>
      <c r="N94" s="480">
        <v>1103</v>
      </c>
      <c r="O94" s="480">
        <v>1113</v>
      </c>
      <c r="P94" s="480">
        <v>1125</v>
      </c>
      <c r="Q94" s="480">
        <v>1135</v>
      </c>
      <c r="R94" s="481">
        <v>1162</v>
      </c>
      <c r="S94" s="482">
        <v>1165</v>
      </c>
      <c r="T94" s="480">
        <v>1174</v>
      </c>
      <c r="U94" s="480">
        <v>1197</v>
      </c>
      <c r="V94" s="480">
        <v>1211</v>
      </c>
      <c r="W94" s="480">
        <v>1222</v>
      </c>
      <c r="X94" s="480">
        <v>1230</v>
      </c>
      <c r="Y94" s="480">
        <v>1255</v>
      </c>
      <c r="Z94" s="483">
        <v>1265</v>
      </c>
    </row>
    <row r="95" spans="1:29" ht="12" hidden="1" outlineLevel="1" x14ac:dyDescent="0.2">
      <c r="A95" s="40">
        <v>1585</v>
      </c>
      <c r="B95" s="479">
        <v>952</v>
      </c>
      <c r="C95" s="480">
        <v>963</v>
      </c>
      <c r="D95" s="480">
        <v>976</v>
      </c>
      <c r="E95" s="480">
        <v>998</v>
      </c>
      <c r="F95" s="480">
        <v>1008</v>
      </c>
      <c r="G95" s="480">
        <v>1020</v>
      </c>
      <c r="H95" s="480">
        <v>1031</v>
      </c>
      <c r="I95" s="480">
        <v>1056</v>
      </c>
      <c r="J95" s="480">
        <v>1066</v>
      </c>
      <c r="K95" s="480">
        <v>1077</v>
      </c>
      <c r="L95" s="480">
        <v>1088</v>
      </c>
      <c r="M95" s="480">
        <v>1113</v>
      </c>
      <c r="N95" s="480">
        <v>1125</v>
      </c>
      <c r="O95" s="480">
        <v>1135</v>
      </c>
      <c r="P95" s="480">
        <v>1147</v>
      </c>
      <c r="Q95" s="480">
        <v>1162</v>
      </c>
      <c r="R95" s="481">
        <v>1185</v>
      </c>
      <c r="S95" s="482">
        <v>1189</v>
      </c>
      <c r="T95" s="480">
        <v>1201</v>
      </c>
      <c r="U95" s="480">
        <v>1223</v>
      </c>
      <c r="V95" s="480">
        <v>1238</v>
      </c>
      <c r="W95" s="480">
        <v>1245</v>
      </c>
      <c r="X95" s="480">
        <v>1257</v>
      </c>
      <c r="Y95" s="480">
        <v>1282</v>
      </c>
      <c r="Z95" s="483">
        <v>1294</v>
      </c>
    </row>
    <row r="96" spans="1:29" ht="12" hidden="1" outlineLevel="1" x14ac:dyDescent="0.2">
      <c r="A96" s="40">
        <v>1710</v>
      </c>
      <c r="B96" s="479">
        <v>970</v>
      </c>
      <c r="C96" s="480">
        <v>978</v>
      </c>
      <c r="D96" s="480">
        <v>989</v>
      </c>
      <c r="E96" s="480">
        <v>1019</v>
      </c>
      <c r="F96" s="480">
        <v>1027</v>
      </c>
      <c r="G96" s="480">
        <v>1040</v>
      </c>
      <c r="H96" s="480">
        <v>1052</v>
      </c>
      <c r="I96" s="480">
        <v>1074</v>
      </c>
      <c r="J96" s="480">
        <v>1087</v>
      </c>
      <c r="K96" s="480">
        <v>1099</v>
      </c>
      <c r="L96" s="480">
        <v>1108</v>
      </c>
      <c r="M96" s="480">
        <v>1134</v>
      </c>
      <c r="N96" s="480">
        <v>1146</v>
      </c>
      <c r="O96" s="480">
        <v>1158</v>
      </c>
      <c r="P96" s="480">
        <v>1168</v>
      </c>
      <c r="Q96" s="480">
        <v>1185</v>
      </c>
      <c r="R96" s="481">
        <v>1208</v>
      </c>
      <c r="S96" s="482">
        <v>1212</v>
      </c>
      <c r="T96" s="480">
        <v>1224</v>
      </c>
      <c r="U96" s="480">
        <v>1250</v>
      </c>
      <c r="V96" s="480">
        <v>1260</v>
      </c>
      <c r="W96" s="480">
        <v>1272</v>
      </c>
      <c r="X96" s="480">
        <v>1285</v>
      </c>
      <c r="Y96" s="480">
        <v>1307</v>
      </c>
      <c r="Z96" s="483">
        <v>1319</v>
      </c>
    </row>
    <row r="97" spans="1:26" ht="12" hidden="1" outlineLevel="1" x14ac:dyDescent="0.2">
      <c r="A97" s="40">
        <v>1835</v>
      </c>
      <c r="B97" s="479">
        <v>983</v>
      </c>
      <c r="C97" s="480">
        <v>996</v>
      </c>
      <c r="D97" s="480">
        <v>1008</v>
      </c>
      <c r="E97" s="480">
        <v>1034</v>
      </c>
      <c r="F97" s="480">
        <v>1044</v>
      </c>
      <c r="G97" s="480">
        <v>1057</v>
      </c>
      <c r="H97" s="480">
        <v>1070</v>
      </c>
      <c r="I97" s="480">
        <v>1092</v>
      </c>
      <c r="J97" s="480">
        <v>1107</v>
      </c>
      <c r="K97" s="480">
        <v>1121</v>
      </c>
      <c r="L97" s="480">
        <v>1133</v>
      </c>
      <c r="M97" s="480">
        <v>1156</v>
      </c>
      <c r="N97" s="480">
        <v>1166</v>
      </c>
      <c r="O97" s="480">
        <v>1179</v>
      </c>
      <c r="P97" s="480">
        <v>1191</v>
      </c>
      <c r="Q97" s="480">
        <v>1202</v>
      </c>
      <c r="R97" s="481">
        <v>1230</v>
      </c>
      <c r="S97" s="482">
        <v>1239</v>
      </c>
      <c r="T97" s="480">
        <v>1250</v>
      </c>
      <c r="U97" s="480">
        <v>1272</v>
      </c>
      <c r="V97" s="480">
        <v>1286</v>
      </c>
      <c r="W97" s="480">
        <v>1297</v>
      </c>
      <c r="X97" s="480">
        <v>1309</v>
      </c>
      <c r="Y97" s="480">
        <v>1333</v>
      </c>
      <c r="Z97" s="483">
        <v>1346</v>
      </c>
    </row>
    <row r="98" spans="1:26" ht="12" hidden="1" outlineLevel="1" x14ac:dyDescent="0.2">
      <c r="A98" s="40">
        <v>1960</v>
      </c>
      <c r="B98" s="479">
        <v>1019</v>
      </c>
      <c r="C98" s="480">
        <v>1030</v>
      </c>
      <c r="D98" s="480">
        <v>1042</v>
      </c>
      <c r="E98" s="480">
        <v>1069</v>
      </c>
      <c r="F98" s="480">
        <v>1081</v>
      </c>
      <c r="G98" s="480">
        <v>1092</v>
      </c>
      <c r="H98" s="480">
        <v>1108</v>
      </c>
      <c r="I98" s="480">
        <v>1134</v>
      </c>
      <c r="J98" s="480">
        <v>1146</v>
      </c>
      <c r="K98" s="480">
        <v>1162</v>
      </c>
      <c r="L98" s="480">
        <v>1173</v>
      </c>
      <c r="M98" s="480">
        <v>1199</v>
      </c>
      <c r="N98" s="480">
        <v>1210</v>
      </c>
      <c r="O98" s="480">
        <v>1222</v>
      </c>
      <c r="P98" s="480">
        <v>1235</v>
      </c>
      <c r="Q98" s="480">
        <v>1251</v>
      </c>
      <c r="R98" s="481">
        <v>1277</v>
      </c>
      <c r="S98" s="482">
        <v>1285</v>
      </c>
      <c r="T98" s="480">
        <v>1297</v>
      </c>
      <c r="U98" s="480">
        <v>1323</v>
      </c>
      <c r="V98" s="480">
        <v>1335</v>
      </c>
      <c r="W98" s="480">
        <v>1352</v>
      </c>
      <c r="X98" s="480">
        <v>1364</v>
      </c>
      <c r="Y98" s="480">
        <v>1384</v>
      </c>
      <c r="Z98" s="483">
        <v>1399</v>
      </c>
    </row>
    <row r="99" spans="1:26" ht="12" hidden="1" outlineLevel="1" x14ac:dyDescent="0.2">
      <c r="A99" s="43">
        <v>2085</v>
      </c>
      <c r="B99" s="479">
        <v>1031</v>
      </c>
      <c r="C99" s="480">
        <v>1044</v>
      </c>
      <c r="D99" s="480">
        <v>1058</v>
      </c>
      <c r="E99" s="480">
        <v>1087</v>
      </c>
      <c r="F99" s="480">
        <v>1099</v>
      </c>
      <c r="G99" s="480">
        <v>1108</v>
      </c>
      <c r="H99" s="480">
        <v>1125</v>
      </c>
      <c r="I99" s="480">
        <v>1156</v>
      </c>
      <c r="J99" s="480">
        <v>1165</v>
      </c>
      <c r="K99" s="480">
        <v>1179</v>
      </c>
      <c r="L99" s="480">
        <v>1191</v>
      </c>
      <c r="M99" s="480">
        <v>1218</v>
      </c>
      <c r="N99" s="480">
        <v>1232</v>
      </c>
      <c r="O99" s="480">
        <v>1244</v>
      </c>
      <c r="P99" s="480">
        <v>1261</v>
      </c>
      <c r="Q99" s="480">
        <v>1274</v>
      </c>
      <c r="R99" s="481">
        <v>1299</v>
      </c>
      <c r="S99" s="482">
        <v>1307</v>
      </c>
      <c r="T99" s="480">
        <v>1322</v>
      </c>
      <c r="U99" s="480">
        <v>1350</v>
      </c>
      <c r="V99" s="480">
        <v>1361</v>
      </c>
      <c r="W99" s="480">
        <v>1373</v>
      </c>
      <c r="X99" s="480">
        <v>1384</v>
      </c>
      <c r="Y99" s="480">
        <v>1416</v>
      </c>
      <c r="Z99" s="483">
        <v>1429</v>
      </c>
    </row>
    <row r="100" spans="1:26" ht="12" hidden="1" outlineLevel="1" x14ac:dyDescent="0.2">
      <c r="A100" s="43">
        <v>2210</v>
      </c>
      <c r="B100" s="479">
        <v>1051</v>
      </c>
      <c r="C100" s="480">
        <v>1059</v>
      </c>
      <c r="D100" s="480">
        <v>1075</v>
      </c>
      <c r="E100" s="480">
        <v>1106</v>
      </c>
      <c r="F100" s="480">
        <v>1117</v>
      </c>
      <c r="G100" s="480">
        <v>1133</v>
      </c>
      <c r="H100" s="480">
        <v>1145</v>
      </c>
      <c r="I100" s="480">
        <v>1173</v>
      </c>
      <c r="J100" s="480">
        <v>1187</v>
      </c>
      <c r="K100" s="480">
        <v>1199</v>
      </c>
      <c r="L100" s="480">
        <v>1213</v>
      </c>
      <c r="M100" s="480">
        <v>1242</v>
      </c>
      <c r="N100" s="480">
        <v>1256</v>
      </c>
      <c r="O100" s="480">
        <v>1266</v>
      </c>
      <c r="P100" s="480">
        <v>1280</v>
      </c>
      <c r="Q100" s="480">
        <v>1296</v>
      </c>
      <c r="R100" s="481">
        <v>1322</v>
      </c>
      <c r="S100" s="482">
        <v>1330</v>
      </c>
      <c r="T100" s="480">
        <v>1344</v>
      </c>
      <c r="U100" s="480">
        <v>1373</v>
      </c>
      <c r="V100" s="480">
        <v>1383</v>
      </c>
      <c r="W100" s="480">
        <v>1399</v>
      </c>
      <c r="X100" s="480">
        <v>1414</v>
      </c>
      <c r="Y100" s="480">
        <v>1442</v>
      </c>
      <c r="Z100" s="483">
        <v>1451</v>
      </c>
    </row>
    <row r="101" spans="1:26" ht="12" hidden="1" outlineLevel="1" x14ac:dyDescent="0.2">
      <c r="A101" s="43">
        <v>2335</v>
      </c>
      <c r="B101" s="479">
        <v>1062</v>
      </c>
      <c r="C101" s="480">
        <v>1078</v>
      </c>
      <c r="D101" s="480">
        <v>1091</v>
      </c>
      <c r="E101" s="480">
        <v>1122</v>
      </c>
      <c r="F101" s="480">
        <v>1134</v>
      </c>
      <c r="G101" s="480">
        <v>1150</v>
      </c>
      <c r="H101" s="480">
        <v>1164</v>
      </c>
      <c r="I101" s="480">
        <v>1190</v>
      </c>
      <c r="J101" s="480">
        <v>1208</v>
      </c>
      <c r="K101" s="480">
        <v>1220</v>
      </c>
      <c r="L101" s="480">
        <v>1232</v>
      </c>
      <c r="M101" s="480">
        <v>1263</v>
      </c>
      <c r="N101" s="480">
        <v>1277</v>
      </c>
      <c r="O101" s="480">
        <v>1290</v>
      </c>
      <c r="P101" s="480">
        <v>1302</v>
      </c>
      <c r="Q101" s="480">
        <v>1319</v>
      </c>
      <c r="R101" s="481">
        <v>1344</v>
      </c>
      <c r="S101" s="482">
        <v>1354</v>
      </c>
      <c r="T101" s="480">
        <v>1368</v>
      </c>
      <c r="U101" s="480">
        <v>1398</v>
      </c>
      <c r="V101" s="480">
        <v>1412</v>
      </c>
      <c r="W101" s="480">
        <v>1426</v>
      </c>
      <c r="X101" s="480">
        <v>1441</v>
      </c>
      <c r="Y101" s="480">
        <v>1466</v>
      </c>
      <c r="Z101" s="483">
        <v>1482</v>
      </c>
    </row>
    <row r="102" spans="1:26" ht="12" hidden="1" outlineLevel="1" x14ac:dyDescent="0.2">
      <c r="A102" s="43">
        <v>2460</v>
      </c>
      <c r="B102" s="479">
        <v>1095</v>
      </c>
      <c r="C102" s="480">
        <v>1108</v>
      </c>
      <c r="D102" s="480">
        <v>1129</v>
      </c>
      <c r="E102" s="480">
        <v>1156</v>
      </c>
      <c r="F102" s="480">
        <v>1170</v>
      </c>
      <c r="G102" s="480">
        <v>1187</v>
      </c>
      <c r="H102" s="480">
        <v>1201</v>
      </c>
      <c r="I102" s="480">
        <v>1231</v>
      </c>
      <c r="J102" s="480">
        <v>1244</v>
      </c>
      <c r="K102" s="480">
        <v>1261</v>
      </c>
      <c r="L102" s="480">
        <v>1276</v>
      </c>
      <c r="M102" s="480">
        <v>1302</v>
      </c>
      <c r="N102" s="480">
        <v>1319</v>
      </c>
      <c r="O102" s="480">
        <v>1335</v>
      </c>
      <c r="P102" s="480">
        <v>1345</v>
      </c>
      <c r="Q102" s="480">
        <v>1365</v>
      </c>
      <c r="R102" s="481">
        <v>1392</v>
      </c>
      <c r="S102" s="482">
        <v>1401</v>
      </c>
      <c r="T102" s="480">
        <v>1418</v>
      </c>
      <c r="U102" s="480">
        <v>1445</v>
      </c>
      <c r="V102" s="480">
        <v>1464</v>
      </c>
      <c r="W102" s="480">
        <v>1476</v>
      </c>
      <c r="X102" s="480">
        <v>1488</v>
      </c>
      <c r="Y102" s="480">
        <v>1521</v>
      </c>
      <c r="Z102" s="483">
        <v>1537</v>
      </c>
    </row>
    <row r="103" spans="1:26" ht="12.75" hidden="1" outlineLevel="1" thickBot="1" x14ac:dyDescent="0.25">
      <c r="A103" s="43">
        <v>2585</v>
      </c>
      <c r="B103" s="484">
        <v>1113</v>
      </c>
      <c r="C103" s="485">
        <v>1130</v>
      </c>
      <c r="D103" s="485">
        <v>1144</v>
      </c>
      <c r="E103" s="485">
        <v>1177</v>
      </c>
      <c r="F103" s="485">
        <v>1188</v>
      </c>
      <c r="G103" s="485">
        <v>1202</v>
      </c>
      <c r="H103" s="485">
        <v>1220</v>
      </c>
      <c r="I103" s="485">
        <v>1251</v>
      </c>
      <c r="J103" s="485">
        <v>1265</v>
      </c>
      <c r="K103" s="485">
        <v>1279</v>
      </c>
      <c r="L103" s="485">
        <v>1296</v>
      </c>
      <c r="M103" s="485">
        <v>1323</v>
      </c>
      <c r="N103" s="485">
        <v>1342</v>
      </c>
      <c r="O103" s="485">
        <v>1359</v>
      </c>
      <c r="P103" s="485">
        <v>1372</v>
      </c>
      <c r="Q103" s="485">
        <v>1386</v>
      </c>
      <c r="R103" s="486">
        <v>1419</v>
      </c>
      <c r="S103" s="482">
        <v>1427</v>
      </c>
      <c r="T103" s="480">
        <v>1442</v>
      </c>
      <c r="U103" s="480">
        <v>1472</v>
      </c>
      <c r="V103" s="480">
        <v>1485</v>
      </c>
      <c r="W103" s="480">
        <v>1502</v>
      </c>
      <c r="X103" s="480">
        <v>1516</v>
      </c>
      <c r="Y103" s="480">
        <v>1531</v>
      </c>
      <c r="Z103" s="483">
        <v>1548</v>
      </c>
    </row>
    <row r="104" spans="1:26" ht="12" hidden="1" outlineLevel="1" x14ac:dyDescent="0.2">
      <c r="A104" s="43">
        <v>2710</v>
      </c>
      <c r="B104" s="487">
        <v>1126</v>
      </c>
      <c r="C104" s="488">
        <v>1141</v>
      </c>
      <c r="D104" s="488">
        <v>1158</v>
      </c>
      <c r="E104" s="488">
        <v>1188</v>
      </c>
      <c r="F104" s="488">
        <v>1202</v>
      </c>
      <c r="G104" s="488">
        <v>1218</v>
      </c>
      <c r="H104" s="488">
        <v>1233</v>
      </c>
      <c r="I104" s="488">
        <v>1262</v>
      </c>
      <c r="J104" s="488">
        <v>1280</v>
      </c>
      <c r="K104" s="488">
        <v>1295</v>
      </c>
      <c r="L104" s="488">
        <v>1309</v>
      </c>
      <c r="M104" s="488">
        <v>1340</v>
      </c>
      <c r="N104" s="488">
        <v>1359</v>
      </c>
      <c r="O104" s="488">
        <v>1373</v>
      </c>
      <c r="P104" s="488">
        <v>1392</v>
      </c>
      <c r="Q104" s="488">
        <v>1401</v>
      </c>
      <c r="R104" s="488">
        <v>1436</v>
      </c>
      <c r="S104" s="480">
        <v>1450</v>
      </c>
      <c r="T104" s="480">
        <v>1464</v>
      </c>
      <c r="U104" s="480">
        <v>1500</v>
      </c>
      <c r="V104" s="480">
        <v>1510</v>
      </c>
      <c r="W104" s="480">
        <v>1525</v>
      </c>
      <c r="X104" s="480">
        <v>1540</v>
      </c>
      <c r="Y104" s="480">
        <v>1557</v>
      </c>
      <c r="Z104" s="483">
        <v>1572</v>
      </c>
    </row>
    <row r="105" spans="1:26" ht="12" hidden="1" outlineLevel="1" x14ac:dyDescent="0.2">
      <c r="A105" s="43">
        <v>2835</v>
      </c>
      <c r="B105" s="479">
        <v>1142</v>
      </c>
      <c r="C105" s="480">
        <v>1159</v>
      </c>
      <c r="D105" s="480">
        <v>1172</v>
      </c>
      <c r="E105" s="480">
        <v>1203</v>
      </c>
      <c r="F105" s="480">
        <v>1221</v>
      </c>
      <c r="G105" s="480">
        <v>1239</v>
      </c>
      <c r="H105" s="480">
        <v>1254</v>
      </c>
      <c r="I105" s="480">
        <v>1285</v>
      </c>
      <c r="J105" s="480">
        <v>1299</v>
      </c>
      <c r="K105" s="480">
        <v>1317</v>
      </c>
      <c r="L105" s="480">
        <v>1330</v>
      </c>
      <c r="M105" s="480">
        <v>1364</v>
      </c>
      <c r="N105" s="480">
        <v>1378</v>
      </c>
      <c r="O105" s="480">
        <v>1398</v>
      </c>
      <c r="P105" s="480">
        <v>1408</v>
      </c>
      <c r="Q105" s="480">
        <v>1427</v>
      </c>
      <c r="R105" s="480">
        <v>1456</v>
      </c>
      <c r="S105" s="480">
        <v>1475</v>
      </c>
      <c r="T105" s="480">
        <v>1487</v>
      </c>
      <c r="U105" s="480">
        <v>1521</v>
      </c>
      <c r="V105" s="480">
        <v>1539</v>
      </c>
      <c r="W105" s="480">
        <v>1554</v>
      </c>
      <c r="X105" s="480">
        <v>1571</v>
      </c>
      <c r="Y105" s="480">
        <v>1586</v>
      </c>
      <c r="Z105" s="483">
        <v>1602</v>
      </c>
    </row>
    <row r="106" spans="1:26" ht="12" hidden="1" outlineLevel="1" x14ac:dyDescent="0.2">
      <c r="A106" s="43">
        <v>2960</v>
      </c>
      <c r="B106" s="479">
        <v>1173</v>
      </c>
      <c r="C106" s="480">
        <v>1192</v>
      </c>
      <c r="D106" s="480">
        <v>1209</v>
      </c>
      <c r="E106" s="480">
        <v>1240</v>
      </c>
      <c r="F106" s="480">
        <v>1256</v>
      </c>
      <c r="G106" s="480">
        <v>1272</v>
      </c>
      <c r="H106" s="480">
        <v>1289</v>
      </c>
      <c r="I106" s="480">
        <v>1323</v>
      </c>
      <c r="J106" s="480">
        <v>1340</v>
      </c>
      <c r="K106" s="480">
        <v>1356</v>
      </c>
      <c r="L106" s="480">
        <v>1373</v>
      </c>
      <c r="M106" s="480">
        <v>1403</v>
      </c>
      <c r="N106" s="480">
        <v>1419</v>
      </c>
      <c r="O106" s="480">
        <v>1439</v>
      </c>
      <c r="P106" s="480">
        <v>1455</v>
      </c>
      <c r="Q106" s="480">
        <v>1472</v>
      </c>
      <c r="R106" s="480">
        <v>1507</v>
      </c>
      <c r="S106" s="480">
        <v>1521</v>
      </c>
      <c r="T106" s="480">
        <v>1539</v>
      </c>
      <c r="U106" s="480">
        <v>1569</v>
      </c>
      <c r="V106" s="480">
        <v>1587</v>
      </c>
      <c r="W106" s="480">
        <v>1604</v>
      </c>
      <c r="X106" s="480">
        <v>1619</v>
      </c>
      <c r="Y106" s="480">
        <v>1635</v>
      </c>
      <c r="Z106" s="483">
        <v>1652</v>
      </c>
    </row>
    <row r="107" spans="1:26" ht="12" hidden="1" outlineLevel="1" x14ac:dyDescent="0.2">
      <c r="A107" s="43">
        <v>3085</v>
      </c>
      <c r="B107" s="479">
        <v>1209</v>
      </c>
      <c r="C107" s="480">
        <v>1228</v>
      </c>
      <c r="D107" s="480">
        <v>1243</v>
      </c>
      <c r="E107" s="480">
        <v>1276</v>
      </c>
      <c r="F107" s="480">
        <v>1295</v>
      </c>
      <c r="G107" s="480">
        <v>1312</v>
      </c>
      <c r="H107" s="480">
        <v>1327</v>
      </c>
      <c r="I107" s="480">
        <v>1364</v>
      </c>
      <c r="J107" s="480">
        <v>1379</v>
      </c>
      <c r="K107" s="480">
        <v>1398</v>
      </c>
      <c r="L107" s="480">
        <v>1414</v>
      </c>
      <c r="M107" s="480">
        <v>1445</v>
      </c>
      <c r="N107" s="480">
        <v>1461</v>
      </c>
      <c r="O107" s="480">
        <v>1482</v>
      </c>
      <c r="P107" s="480">
        <v>1498</v>
      </c>
      <c r="Q107" s="480">
        <v>1516</v>
      </c>
      <c r="R107" s="480">
        <v>1552</v>
      </c>
      <c r="S107" s="480">
        <v>1566</v>
      </c>
      <c r="T107" s="480">
        <v>1585</v>
      </c>
      <c r="U107" s="480">
        <v>1615</v>
      </c>
      <c r="V107" s="480">
        <v>1635</v>
      </c>
      <c r="W107" s="480">
        <v>1651</v>
      </c>
      <c r="X107" s="480">
        <v>1668</v>
      </c>
      <c r="Y107" s="480">
        <v>1685</v>
      </c>
      <c r="Z107" s="483">
        <v>1703</v>
      </c>
    </row>
    <row r="108" spans="1:26" ht="12.75" hidden="1" outlineLevel="1" thickBot="1" x14ac:dyDescent="0.25">
      <c r="A108" s="49">
        <v>3210</v>
      </c>
      <c r="B108" s="489">
        <v>1244</v>
      </c>
      <c r="C108" s="490">
        <v>1265</v>
      </c>
      <c r="D108" s="490">
        <v>1280</v>
      </c>
      <c r="E108" s="490">
        <v>1316</v>
      </c>
      <c r="F108" s="490">
        <v>1333</v>
      </c>
      <c r="G108" s="490">
        <v>1350</v>
      </c>
      <c r="H108" s="490">
        <v>1367</v>
      </c>
      <c r="I108" s="490">
        <v>1404</v>
      </c>
      <c r="J108" s="490">
        <v>1421</v>
      </c>
      <c r="K108" s="490">
        <v>1439</v>
      </c>
      <c r="L108" s="490">
        <v>1456</v>
      </c>
      <c r="M108" s="490">
        <v>1488</v>
      </c>
      <c r="N108" s="490">
        <v>1507</v>
      </c>
      <c r="O108" s="490">
        <v>1527</v>
      </c>
      <c r="P108" s="490">
        <v>1542</v>
      </c>
      <c r="Q108" s="490">
        <v>1560</v>
      </c>
      <c r="R108" s="490">
        <v>1598</v>
      </c>
      <c r="S108" s="490">
        <v>1613</v>
      </c>
      <c r="T108" s="490">
        <v>1632</v>
      </c>
      <c r="U108" s="490">
        <v>1665</v>
      </c>
      <c r="V108" s="490">
        <v>1685</v>
      </c>
      <c r="W108" s="490">
        <v>1703</v>
      </c>
      <c r="X108" s="490">
        <v>1717</v>
      </c>
      <c r="Y108" s="490">
        <v>1735</v>
      </c>
      <c r="Z108" s="491">
        <v>1753</v>
      </c>
    </row>
    <row r="109" spans="1:26" collapsed="1" x14ac:dyDescent="0.2"/>
  </sheetData>
  <protectedRanges>
    <protectedRange sqref="A71:A88 I17 Z17 B75:Z76 A18:Z19 Z71 W21:Y21 H7 R8:R15 A26:A42 A1:Z1 Z45 A43:Z44 Z24 O6:O7 Y20 D6:E7 I6:L7 A47:A63 G6:G7 B7 B17:G17 N17:T17 N16:O16 B3:Z3 A68:A69 G14:I16 Y8:Z15 K17 R6:Z7" name="Диапазон1"/>
    <protectedRange sqref="U21:V21 D6:E7 H7 O6:O7 B6:B8 G6:G7 I6:K7 R8:R15 N16:O16 A6 F14:I16 A8:A16" name="Диапазон1_2"/>
    <protectedRange sqref="A42:D42 W42:Z42 A80:D88 A51:A62 A63:D63 W63:Z69 A30:A41 A68:D69 B64:D67 A77:Z79" name="Диапазон1_4"/>
    <protectedRange sqref="H20:K23" name="Диапазон1_10"/>
    <protectedRange sqref="A20:A23 C20:K23" name="Диапазон1_2_2"/>
    <protectedRange sqref="B2:Z2" name="Диапазон1_1"/>
    <protectedRange sqref="W22" name="Диапазон1_3"/>
    <protectedRange sqref="U22:V22" name="Диапазон1_2_1"/>
    <protectedRange sqref="A7" name="Диапазон1_2_3"/>
    <protectedRange sqref="D4:E5 G4:G5 I4:L5" name="Диапазон1_5"/>
    <protectedRange sqref="D4:E5 G4:G5 B4:B5 I4:K5" name="Диапазон1_2_4"/>
    <protectedRange sqref="O4:O5 R4:Z5" name="Диапазон1_6"/>
    <protectedRange sqref="O4:O5" name="Диапазон1_2_5"/>
    <protectedRange sqref="G9:I9" name="Диапазон1_7"/>
    <protectedRange sqref="F9:I9" name="Диапазон1_2_6"/>
    <protectedRange sqref="G10:I10" name="Диапазон1_5_1"/>
    <protectedRange sqref="F10:I10" name="Диапазон1_2_3_1"/>
    <protectedRange sqref="B11:B13 G11:I13" name="Диапазон1_8_1"/>
    <protectedRange sqref="F11:I13" name="Диапазон1_2_7_1"/>
    <protectedRange sqref="U20:X20" name="Диапазон1_2_7"/>
  </protectedRanges>
  <mergeCells count="16">
    <mergeCell ref="L11:M11"/>
    <mergeCell ref="L9:M9"/>
    <mergeCell ref="B5:M5"/>
    <mergeCell ref="A2:D2"/>
    <mergeCell ref="B7:M7"/>
    <mergeCell ref="B10:J10"/>
    <mergeCell ref="L14:M14"/>
    <mergeCell ref="B13:J13"/>
    <mergeCell ref="L13:M13"/>
    <mergeCell ref="L12:M12"/>
    <mergeCell ref="B12:J12"/>
    <mergeCell ref="U20:V20"/>
    <mergeCell ref="W20:X20"/>
    <mergeCell ref="L17:M17"/>
    <mergeCell ref="L16:M16"/>
    <mergeCell ref="L15:M15"/>
  </mergeCells>
  <dataValidations count="3">
    <dataValidation type="list" allowBlank="1" showInputMessage="1" showErrorMessage="1" sqref="B5:M5">
      <formula1>ШиринаПрофиля</formula1>
    </dataValidation>
    <dataValidation type="list" allowBlank="1" showInputMessage="1" showErrorMessage="1" sqref="B7:M7">
      <formula1>ПереченьЗаполнений</formula1>
    </dataValidation>
    <dataValidation type="list" allowBlank="1" showInputMessage="1" showErrorMessage="1" sqref="L9:M9 L11:M16">
      <formula1>Ответы</formula1>
    </dataValidation>
  </dataValidations>
  <hyperlinks>
    <hyperlink ref="A2" location="Содержание!B1" display="Вернуться к содержанию"/>
  </hyperlinks>
  <pageMargins left="0.78740157480314965" right="0" top="0" bottom="0" header="0.35433070866141736" footer="0.35433070866141736"/>
  <pageSetup paperSize="9" scale="50" orientation="portrait" r:id="rId1"/>
  <headerFooter alignWithMargins="0"/>
  <ignoredErrors>
    <ignoredError sqref="A45" unlockedFormula="1"/>
  </ignoredErrors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data!$A$2:$A$3</xm:f>
          </x14:formula1>
          <xm:sqref>AC6:AC7 M10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BEE8F"/>
  </sheetPr>
  <dimension ref="A1:AX57"/>
  <sheetViews>
    <sheetView showGridLines="0" view="pageBreakPreview" zoomScale="90" zoomScaleNormal="100" zoomScaleSheetLayoutView="90" workbookViewId="0">
      <selection activeCell="C41" sqref="C41:H55"/>
    </sheetView>
  </sheetViews>
  <sheetFormatPr defaultColWidth="9.140625" defaultRowHeight="11.25" outlineLevelRow="1" x14ac:dyDescent="0.2"/>
  <cols>
    <col min="1" max="1" width="6.42578125" style="6" customWidth="1"/>
    <col min="2" max="2" width="7.85546875" style="6" customWidth="1"/>
    <col min="3" max="9" width="8.140625" style="6" customWidth="1"/>
    <col min="10" max="10" width="7.140625" style="6" customWidth="1"/>
    <col min="11" max="11" width="6.42578125" style="6" customWidth="1"/>
    <col min="12" max="13" width="7.140625" style="6" customWidth="1"/>
    <col min="14" max="14" width="4.7109375" style="6" customWidth="1"/>
    <col min="15" max="15" width="8.28515625" style="6" customWidth="1"/>
    <col min="16" max="21" width="8.85546875" style="6" customWidth="1"/>
    <col min="22" max="22" width="8" style="6" customWidth="1"/>
    <col min="23" max="23" width="49.5703125" style="29" customWidth="1"/>
    <col min="24" max="24" width="5" style="29" customWidth="1"/>
    <col min="25" max="25" width="5.28515625" style="60" customWidth="1"/>
    <col min="26" max="27" width="5.140625" style="29" customWidth="1"/>
    <col min="28" max="33" width="4.85546875" style="29" customWidth="1"/>
    <col min="34" max="50" width="9.140625" style="29"/>
    <col min="51" max="16384" width="9.140625" style="6"/>
  </cols>
  <sheetData>
    <row r="1" spans="1:50" s="28" customFormat="1" ht="68.25" customHeight="1" x14ac:dyDescent="0.8">
      <c r="A1" s="240" t="s">
        <v>411</v>
      </c>
      <c r="B1" s="240"/>
      <c r="C1" s="240"/>
      <c r="D1" s="240"/>
      <c r="E1" s="240"/>
      <c r="F1" s="240"/>
      <c r="G1" s="240"/>
      <c r="H1" s="240"/>
      <c r="I1" s="240"/>
      <c r="J1" s="240"/>
      <c r="K1" s="240"/>
      <c r="L1" s="240"/>
      <c r="M1" s="240"/>
      <c r="N1" s="240"/>
      <c r="O1" s="240"/>
      <c r="P1" s="240"/>
      <c r="Q1" s="240"/>
      <c r="R1" s="90"/>
      <c r="S1" s="90"/>
      <c r="T1" s="90"/>
      <c r="U1" s="90"/>
      <c r="V1" s="90"/>
      <c r="W1" s="30"/>
      <c r="X1" s="30"/>
      <c r="Y1" s="30"/>
      <c r="Z1" s="30"/>
      <c r="AA1" s="30"/>
      <c r="AB1" s="30"/>
      <c r="AC1" s="27"/>
      <c r="AD1" s="27"/>
      <c r="AE1" s="27"/>
      <c r="AF1" s="27"/>
      <c r="AG1" s="27"/>
      <c r="AH1" s="27"/>
      <c r="AI1" s="27"/>
      <c r="AJ1" s="27"/>
      <c r="AK1" s="27"/>
      <c r="AL1" s="27"/>
      <c r="AM1" s="27"/>
      <c r="AN1" s="27"/>
      <c r="AO1" s="27"/>
      <c r="AP1" s="27"/>
      <c r="AQ1" s="27"/>
      <c r="AR1" s="27"/>
      <c r="AS1" s="27"/>
      <c r="AT1" s="27"/>
      <c r="AU1" s="27"/>
      <c r="AV1" s="27"/>
      <c r="AW1" s="27"/>
      <c r="AX1" s="27"/>
    </row>
    <row r="2" spans="1:50" s="28" customFormat="1" ht="31.5" customHeight="1" x14ac:dyDescent="0.8">
      <c r="A2" s="559" t="s">
        <v>140</v>
      </c>
      <c r="B2" s="559"/>
      <c r="C2" s="559"/>
      <c r="D2" s="559"/>
      <c r="E2" s="90"/>
      <c r="F2" s="90"/>
      <c r="G2" s="90"/>
      <c r="H2" s="90"/>
      <c r="I2" s="90"/>
      <c r="J2" s="90"/>
      <c r="K2" s="90"/>
      <c r="L2" s="90"/>
      <c r="M2" s="90"/>
      <c r="N2" s="90"/>
      <c r="O2" s="90"/>
      <c r="P2" s="90"/>
      <c r="Q2" s="90"/>
      <c r="R2" s="90"/>
      <c r="S2" s="90"/>
      <c r="T2" s="90"/>
      <c r="U2" s="90"/>
      <c r="V2" s="90"/>
      <c r="W2" s="30"/>
      <c r="X2" s="30"/>
      <c r="Y2" s="30"/>
      <c r="Z2" s="30"/>
      <c r="AA2" s="30"/>
      <c r="AB2" s="30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</row>
    <row r="3" spans="1:50" s="74" customFormat="1" ht="23.25" customHeight="1" x14ac:dyDescent="0.2">
      <c r="A3" s="301"/>
      <c r="B3" s="242"/>
      <c r="C3" s="242"/>
      <c r="D3" s="242"/>
      <c r="E3" s="242"/>
      <c r="F3" s="242"/>
      <c r="G3" s="242"/>
      <c r="H3" s="242"/>
      <c r="I3" s="242"/>
      <c r="J3" s="242"/>
      <c r="K3" s="242"/>
      <c r="L3" s="242"/>
      <c r="M3" s="242"/>
      <c r="N3" s="242"/>
      <c r="O3" s="242"/>
      <c r="P3" s="242"/>
      <c r="Q3" s="242"/>
      <c r="R3" s="242"/>
      <c r="S3" s="242"/>
      <c r="T3" s="242"/>
      <c r="U3" s="242"/>
      <c r="V3" s="242"/>
      <c r="W3" s="73"/>
      <c r="X3" s="73"/>
      <c r="Y3" s="73"/>
      <c r="Z3" s="73"/>
      <c r="AA3" s="73"/>
      <c r="AB3" s="73"/>
    </row>
    <row r="4" spans="1:50" s="70" customFormat="1" ht="24.75" customHeight="1" x14ac:dyDescent="0.2">
      <c r="A4" s="257" t="s">
        <v>102</v>
      </c>
      <c r="B4" s="126"/>
      <c r="C4" s="123"/>
      <c r="D4" s="123"/>
      <c r="E4" s="123"/>
      <c r="F4" s="125"/>
      <c r="G4" s="124"/>
      <c r="H4" s="125"/>
      <c r="I4" s="125"/>
      <c r="J4" s="124"/>
      <c r="K4" s="124"/>
      <c r="L4" s="128"/>
      <c r="M4" s="286"/>
      <c r="N4" s="97"/>
      <c r="O4" s="119"/>
      <c r="P4" s="93"/>
      <c r="Q4" s="93"/>
      <c r="R4" s="93"/>
      <c r="S4" s="93"/>
      <c r="T4" s="93"/>
      <c r="U4" s="93"/>
      <c r="V4" s="93"/>
      <c r="W4" s="76"/>
      <c r="X4" s="76"/>
      <c r="Y4" s="76"/>
      <c r="Z4" s="76"/>
      <c r="AA4" s="76"/>
      <c r="AB4" s="76"/>
      <c r="AC4" s="71"/>
      <c r="AD4" s="71"/>
      <c r="AE4" s="71"/>
      <c r="AF4" s="71"/>
      <c r="AG4" s="71"/>
      <c r="AH4" s="71"/>
      <c r="AI4" s="71"/>
      <c r="AJ4" s="71"/>
      <c r="AK4" s="71"/>
      <c r="AL4" s="71"/>
      <c r="AM4" s="71"/>
      <c r="AN4" s="71"/>
      <c r="AO4" s="71"/>
      <c r="AP4" s="71"/>
      <c r="AQ4" s="71"/>
      <c r="AR4" s="71"/>
      <c r="AS4" s="71"/>
      <c r="AT4" s="71"/>
      <c r="AU4" s="71"/>
      <c r="AV4" s="71"/>
      <c r="AW4" s="71"/>
      <c r="AX4" s="71"/>
    </row>
    <row r="5" spans="1:50" s="70" customFormat="1" ht="22.5" customHeight="1" x14ac:dyDescent="0.2">
      <c r="A5" s="539">
        <f>VLOOKUP(B5,data!$A$19:$B$25,2,FALSE)</f>
        <v>1</v>
      </c>
      <c r="B5" s="573" t="s">
        <v>247</v>
      </c>
      <c r="C5" s="573"/>
      <c r="D5" s="573"/>
      <c r="E5" s="573"/>
      <c r="F5" s="573"/>
      <c r="G5" s="573"/>
      <c r="H5" s="573"/>
      <c r="I5" s="573"/>
      <c r="J5" s="573"/>
      <c r="K5" s="573"/>
      <c r="L5" s="573"/>
      <c r="M5" s="574"/>
      <c r="N5" s="97"/>
      <c r="O5" s="119"/>
      <c r="P5" s="93"/>
      <c r="Q5" s="93"/>
      <c r="R5" s="93"/>
      <c r="S5" s="93"/>
      <c r="T5" s="93"/>
      <c r="U5" s="93"/>
      <c r="V5" s="93"/>
      <c r="W5" s="76"/>
      <c r="X5" s="76"/>
      <c r="Y5" s="76"/>
      <c r="Z5" s="76"/>
      <c r="AA5" s="76"/>
      <c r="AB5" s="76"/>
      <c r="AC5" s="71"/>
      <c r="AD5" s="71"/>
      <c r="AE5" s="71"/>
      <c r="AF5" s="71"/>
      <c r="AG5" s="71"/>
      <c r="AH5" s="71"/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/>
      <c r="AU5" s="71"/>
      <c r="AV5" s="71"/>
      <c r="AW5" s="71"/>
      <c r="AX5" s="71"/>
    </row>
    <row r="6" spans="1:50" s="70" customFormat="1" ht="26.25" customHeight="1" x14ac:dyDescent="0.2">
      <c r="A6" s="127" t="s">
        <v>103</v>
      </c>
      <c r="B6" s="126"/>
      <c r="C6" s="123"/>
      <c r="D6" s="123"/>
      <c r="E6" s="123"/>
      <c r="F6" s="125"/>
      <c r="G6" s="125"/>
      <c r="H6" s="125"/>
      <c r="I6" s="125"/>
      <c r="J6" s="125"/>
      <c r="K6" s="125"/>
      <c r="L6" s="287"/>
      <c r="M6" s="294"/>
      <c r="N6" s="93"/>
      <c r="O6" s="93"/>
      <c r="P6" s="93"/>
      <c r="Q6" s="93"/>
      <c r="R6" s="119"/>
      <c r="S6" s="93"/>
      <c r="T6" s="93"/>
      <c r="U6" s="93"/>
      <c r="V6" s="93"/>
      <c r="W6" s="76"/>
      <c r="AM6" s="71"/>
      <c r="AN6" s="71"/>
      <c r="AO6" s="71"/>
      <c r="AP6" s="71"/>
      <c r="AQ6" s="71"/>
      <c r="AR6" s="71"/>
      <c r="AS6" s="71"/>
      <c r="AT6" s="71"/>
      <c r="AU6" s="71"/>
      <c r="AV6" s="71"/>
      <c r="AW6" s="71"/>
      <c r="AX6" s="71"/>
    </row>
    <row r="7" spans="1:50" s="70" customFormat="1" ht="20.25" customHeight="1" x14ac:dyDescent="0.2">
      <c r="A7" s="248"/>
      <c r="B7" s="496" t="s">
        <v>384</v>
      </c>
      <c r="D7" s="249"/>
      <c r="E7" s="249"/>
      <c r="F7" s="249"/>
      <c r="G7" s="249"/>
      <c r="H7" s="249"/>
      <c r="I7" s="249"/>
      <c r="J7" s="249"/>
      <c r="K7" s="129">
        <v>1.1499999999999999</v>
      </c>
      <c r="L7" s="578" t="s">
        <v>95</v>
      </c>
      <c r="M7" s="579"/>
      <c r="N7" s="93"/>
      <c r="O7" s="93"/>
      <c r="P7" s="93"/>
      <c r="Q7" s="93"/>
      <c r="R7" s="119"/>
      <c r="S7" s="93"/>
      <c r="T7" s="93"/>
      <c r="U7" s="93"/>
      <c r="V7" s="93"/>
      <c r="W7" s="76"/>
      <c r="AM7" s="71"/>
      <c r="AN7" s="71"/>
      <c r="AO7" s="71"/>
      <c r="AP7" s="71"/>
      <c r="AQ7" s="71"/>
      <c r="AR7" s="71"/>
      <c r="AS7" s="71"/>
      <c r="AT7" s="71"/>
      <c r="AU7" s="71"/>
      <c r="AV7" s="71"/>
      <c r="AW7" s="71"/>
      <c r="AX7" s="71"/>
    </row>
    <row r="8" spans="1:50" s="70" customFormat="1" ht="30" customHeight="1" x14ac:dyDescent="0.2">
      <c r="A8" s="248"/>
      <c r="B8" s="558" t="s">
        <v>385</v>
      </c>
      <c r="C8" s="558"/>
      <c r="D8" s="558"/>
      <c r="E8" s="558"/>
      <c r="F8" s="558"/>
      <c r="G8" s="558"/>
      <c r="H8" s="558"/>
      <c r="I8" s="558"/>
      <c r="J8" s="558"/>
      <c r="K8" s="558"/>
      <c r="L8" s="288"/>
      <c r="M8" s="295"/>
      <c r="N8" s="93"/>
      <c r="O8" s="93"/>
      <c r="P8" s="93"/>
      <c r="Q8" s="93"/>
      <c r="R8" s="119"/>
      <c r="S8" s="93"/>
      <c r="T8" s="93"/>
      <c r="U8" s="93"/>
      <c r="V8" s="93"/>
      <c r="W8" s="76"/>
      <c r="AM8" s="71"/>
      <c r="AN8" s="71"/>
      <c r="AO8" s="71"/>
      <c r="AP8" s="71"/>
      <c r="AQ8" s="71"/>
      <c r="AR8" s="71"/>
      <c r="AS8" s="71"/>
      <c r="AT8" s="71"/>
      <c r="AU8" s="71"/>
      <c r="AV8" s="71"/>
      <c r="AW8" s="71"/>
      <c r="AX8" s="71"/>
    </row>
    <row r="9" spans="1:50" s="399" customFormat="1" ht="23.25" customHeight="1" x14ac:dyDescent="0.2">
      <c r="A9" s="394"/>
      <c r="B9" s="549" t="s">
        <v>380</v>
      </c>
      <c r="C9" s="549"/>
      <c r="D9" s="549"/>
      <c r="E9" s="549"/>
      <c r="F9" s="549"/>
      <c r="G9" s="549"/>
      <c r="H9" s="549"/>
      <c r="I9" s="549"/>
      <c r="J9" s="549"/>
      <c r="K9" s="471">
        <v>1.1000000000000001</v>
      </c>
      <c r="L9" s="578" t="s">
        <v>95</v>
      </c>
      <c r="M9" s="579"/>
      <c r="N9" s="395"/>
      <c r="O9" s="395"/>
      <c r="P9" s="395"/>
      <c r="Q9" s="395"/>
      <c r="R9" s="397"/>
      <c r="S9" s="395"/>
      <c r="T9" s="395"/>
      <c r="U9" s="395"/>
      <c r="V9" s="395"/>
      <c r="W9" s="398"/>
      <c r="AM9" s="400"/>
      <c r="AN9" s="400"/>
      <c r="AO9" s="400"/>
      <c r="AP9" s="400"/>
      <c r="AQ9" s="400"/>
      <c r="AR9" s="400"/>
      <c r="AS9" s="400"/>
      <c r="AT9" s="400"/>
      <c r="AU9" s="400"/>
      <c r="AV9" s="400"/>
      <c r="AW9" s="400"/>
      <c r="AX9" s="400"/>
    </row>
    <row r="10" spans="1:50" s="399" customFormat="1" ht="30.75" customHeight="1" x14ac:dyDescent="0.2">
      <c r="A10" s="394"/>
      <c r="B10" s="549" t="s">
        <v>381</v>
      </c>
      <c r="C10" s="549"/>
      <c r="D10" s="549"/>
      <c r="E10" s="549"/>
      <c r="F10" s="549"/>
      <c r="G10" s="549"/>
      <c r="H10" s="549"/>
      <c r="I10" s="549"/>
      <c r="J10" s="549"/>
      <c r="K10" s="471">
        <v>1.1399999999999999</v>
      </c>
      <c r="L10" s="578" t="s">
        <v>95</v>
      </c>
      <c r="M10" s="579"/>
      <c r="N10" s="395"/>
      <c r="O10" s="395"/>
      <c r="P10" s="395"/>
      <c r="Q10" s="395"/>
      <c r="R10" s="397"/>
      <c r="S10" s="395"/>
      <c r="T10" s="395"/>
      <c r="U10" s="395"/>
      <c r="V10" s="395"/>
      <c r="W10" s="398"/>
      <c r="AM10" s="400"/>
      <c r="AN10" s="400"/>
      <c r="AO10" s="400"/>
      <c r="AP10" s="400"/>
      <c r="AQ10" s="400"/>
      <c r="AR10" s="400"/>
      <c r="AS10" s="400"/>
      <c r="AT10" s="400"/>
      <c r="AU10" s="400"/>
      <c r="AV10" s="400"/>
      <c r="AW10" s="400"/>
      <c r="AX10" s="400"/>
    </row>
    <row r="11" spans="1:50" s="70" customFormat="1" ht="33.75" customHeight="1" x14ac:dyDescent="0.2">
      <c r="A11" s="248"/>
      <c r="B11" s="549" t="s">
        <v>382</v>
      </c>
      <c r="C11" s="549"/>
      <c r="D11" s="549"/>
      <c r="E11" s="549"/>
      <c r="F11" s="549"/>
      <c r="G11" s="549"/>
      <c r="H11" s="549"/>
      <c r="I11" s="549"/>
      <c r="J11" s="549"/>
      <c r="K11" s="471">
        <v>1.1000000000000001</v>
      </c>
      <c r="L11" s="578" t="s">
        <v>95</v>
      </c>
      <c r="M11" s="579"/>
      <c r="N11" s="93"/>
      <c r="O11" s="93"/>
      <c r="P11" s="93"/>
      <c r="Q11" s="93"/>
      <c r="R11" s="119"/>
      <c r="S11" s="93"/>
      <c r="T11" s="93"/>
      <c r="U11" s="93"/>
      <c r="V11" s="93"/>
      <c r="W11" s="76"/>
      <c r="AM11" s="71"/>
      <c r="AN11" s="71"/>
      <c r="AO11" s="71"/>
      <c r="AP11" s="71"/>
      <c r="AQ11" s="71"/>
      <c r="AR11" s="71"/>
      <c r="AS11" s="71"/>
      <c r="AT11" s="71"/>
      <c r="AU11" s="71"/>
      <c r="AV11" s="71"/>
      <c r="AW11" s="71"/>
      <c r="AX11" s="71"/>
    </row>
    <row r="12" spans="1:50" s="70" customFormat="1" ht="23.25" customHeight="1" x14ac:dyDescent="0.2">
      <c r="A12" s="248"/>
      <c r="B12" s="495" t="s">
        <v>383</v>
      </c>
      <c r="C12" s="249"/>
      <c r="D12" s="249"/>
      <c r="E12" s="249"/>
      <c r="F12" s="249"/>
      <c r="G12" s="249"/>
      <c r="H12" s="249"/>
      <c r="I12" s="249"/>
      <c r="K12" s="129">
        <v>1.1000000000000001</v>
      </c>
      <c r="L12" s="578" t="s">
        <v>95</v>
      </c>
      <c r="M12" s="579"/>
      <c r="N12" s="93"/>
      <c r="O12" s="93"/>
      <c r="P12" s="93"/>
      <c r="Q12" s="93"/>
      <c r="R12" s="119"/>
      <c r="S12" s="93"/>
      <c r="T12" s="93"/>
      <c r="U12" s="93"/>
      <c r="V12" s="93"/>
      <c r="W12" s="76"/>
      <c r="AM12" s="71"/>
      <c r="AN12" s="71"/>
      <c r="AO12" s="71"/>
      <c r="AP12" s="71"/>
      <c r="AQ12" s="71"/>
      <c r="AR12" s="71"/>
      <c r="AS12" s="71"/>
      <c r="AT12" s="71"/>
      <c r="AU12" s="71"/>
      <c r="AV12" s="71"/>
      <c r="AW12" s="71"/>
      <c r="AX12" s="71"/>
    </row>
    <row r="13" spans="1:50" s="70" customFormat="1" ht="23.25" customHeight="1" x14ac:dyDescent="0.2">
      <c r="A13" s="248"/>
      <c r="B13" s="493" t="s">
        <v>356</v>
      </c>
      <c r="C13" s="250"/>
      <c r="D13" s="250"/>
      <c r="E13" s="250"/>
      <c r="F13" s="250"/>
      <c r="G13" s="250"/>
      <c r="H13" s="250"/>
      <c r="I13" s="250"/>
      <c r="K13" s="129">
        <v>1.05</v>
      </c>
      <c r="L13" s="578" t="s">
        <v>95</v>
      </c>
      <c r="M13" s="579"/>
      <c r="N13" s="93"/>
      <c r="O13" s="93"/>
      <c r="P13" s="93"/>
      <c r="Q13" s="93"/>
      <c r="R13" s="252"/>
      <c r="S13" s="252"/>
      <c r="T13" s="252"/>
      <c r="U13" s="93"/>
      <c r="V13" s="93"/>
      <c r="W13" s="76"/>
      <c r="AM13" s="71"/>
      <c r="AN13" s="71"/>
      <c r="AO13" s="71"/>
      <c r="AP13" s="71"/>
      <c r="AQ13" s="71"/>
      <c r="AR13" s="71"/>
      <c r="AS13" s="71"/>
      <c r="AT13" s="71"/>
      <c r="AU13" s="71"/>
      <c r="AV13" s="71"/>
      <c r="AW13" s="71"/>
      <c r="AX13" s="71"/>
    </row>
    <row r="14" spans="1:50" s="70" customFormat="1" ht="18.75" customHeight="1" x14ac:dyDescent="0.2">
      <c r="A14" s="248"/>
      <c r="B14" s="493" t="s">
        <v>358</v>
      </c>
      <c r="C14" s="470"/>
      <c r="D14" s="470"/>
      <c r="E14" s="470"/>
      <c r="F14" s="470"/>
      <c r="G14" s="470"/>
      <c r="H14" s="470"/>
      <c r="I14" s="470"/>
      <c r="K14" s="129">
        <v>1.05</v>
      </c>
      <c r="L14" s="578" t="s">
        <v>95</v>
      </c>
      <c r="M14" s="579"/>
      <c r="N14" s="93"/>
      <c r="O14" s="93"/>
      <c r="P14" s="93"/>
      <c r="Q14" s="93"/>
      <c r="R14" s="119"/>
      <c r="S14" s="93"/>
      <c r="T14" s="93"/>
      <c r="U14" s="93"/>
      <c r="V14" s="93"/>
      <c r="W14" s="76"/>
      <c r="AB14" s="87"/>
      <c r="AM14" s="71"/>
      <c r="AN14" s="71"/>
      <c r="AO14" s="71"/>
      <c r="AP14" s="71"/>
      <c r="AQ14" s="71"/>
      <c r="AR14" s="71"/>
      <c r="AS14" s="71"/>
      <c r="AT14" s="71"/>
      <c r="AU14" s="71"/>
      <c r="AV14" s="71"/>
      <c r="AW14" s="71"/>
      <c r="AX14" s="71"/>
    </row>
    <row r="15" spans="1:50" s="70" customFormat="1" ht="21.75" hidden="1" customHeight="1" outlineLevel="1" x14ac:dyDescent="0.2">
      <c r="A15" s="130" t="s">
        <v>483</v>
      </c>
      <c r="B15" s="126"/>
      <c r="C15" s="123"/>
      <c r="D15" s="123"/>
      <c r="E15" s="123"/>
      <c r="F15" s="123"/>
      <c r="G15" s="123"/>
      <c r="H15" s="93"/>
      <c r="I15" s="93"/>
      <c r="J15" s="253"/>
      <c r="K15" s="263"/>
      <c r="L15" s="576">
        <f>Содержание!C11</f>
        <v>0</v>
      </c>
      <c r="M15" s="577"/>
      <c r="N15" s="93"/>
      <c r="O15" s="93"/>
      <c r="P15" s="93"/>
      <c r="Q15" s="93"/>
      <c r="R15" s="119"/>
      <c r="S15" s="93"/>
      <c r="T15" s="93"/>
      <c r="U15" s="93"/>
      <c r="V15" s="93"/>
      <c r="W15" s="76"/>
      <c r="AM15" s="71"/>
      <c r="AN15" s="71"/>
      <c r="AO15" s="71"/>
      <c r="AP15" s="71"/>
      <c r="AQ15" s="71"/>
      <c r="AR15" s="71"/>
      <c r="AS15" s="71"/>
      <c r="AT15" s="71"/>
      <c r="AU15" s="71"/>
      <c r="AV15" s="71"/>
      <c r="AW15" s="71"/>
      <c r="AX15" s="71"/>
    </row>
    <row r="16" spans="1:50" s="83" customFormat="1" ht="35.25" customHeight="1" collapsed="1" x14ac:dyDescent="0.25">
      <c r="A16" s="575" t="s">
        <v>386</v>
      </c>
      <c r="B16" s="575"/>
      <c r="C16" s="575"/>
      <c r="D16" s="575"/>
      <c r="E16" s="575"/>
      <c r="F16" s="575"/>
      <c r="G16" s="575"/>
      <c r="H16" s="575"/>
      <c r="I16" s="575"/>
      <c r="J16" s="575"/>
      <c r="K16" s="575"/>
      <c r="L16" s="575"/>
      <c r="M16" s="575"/>
      <c r="N16" s="575"/>
      <c r="O16" s="575"/>
      <c r="P16" s="116"/>
      <c r="Q16" s="572" t="s">
        <v>101</v>
      </c>
      <c r="R16" s="572"/>
      <c r="S16" s="572"/>
      <c r="T16" s="572"/>
      <c r="U16" s="572"/>
      <c r="V16" s="572"/>
      <c r="W16" s="82"/>
      <c r="X16" s="82"/>
      <c r="Y16" s="82"/>
      <c r="Z16" s="82"/>
      <c r="AA16" s="82"/>
      <c r="AB16" s="82"/>
    </row>
    <row r="17" spans="1:50" s="70" customFormat="1" ht="7.5" customHeight="1" x14ac:dyDescent="0.2">
      <c r="A17" s="256"/>
      <c r="B17" s="256"/>
      <c r="C17" s="256"/>
      <c r="D17" s="256"/>
      <c r="E17" s="256"/>
      <c r="F17" s="256"/>
      <c r="G17" s="256"/>
      <c r="H17" s="256"/>
      <c r="I17" s="256"/>
      <c r="J17" s="256"/>
      <c r="K17" s="256"/>
      <c r="L17" s="256"/>
      <c r="M17" s="256"/>
      <c r="N17" s="256"/>
      <c r="O17" s="256"/>
      <c r="P17" s="256"/>
      <c r="Q17" s="256"/>
      <c r="R17" s="256"/>
      <c r="S17" s="256"/>
      <c r="T17" s="256"/>
      <c r="U17" s="256"/>
      <c r="V17" s="256"/>
      <c r="W17" s="76"/>
      <c r="X17" s="76"/>
      <c r="Y17" s="76"/>
      <c r="Z17" s="76"/>
      <c r="AA17" s="76"/>
      <c r="AB17" s="76"/>
      <c r="AC17" s="77"/>
      <c r="AD17" s="77"/>
      <c r="AE17" s="77"/>
      <c r="AF17" s="77"/>
      <c r="AG17" s="77"/>
      <c r="AH17" s="77"/>
      <c r="AI17" s="77"/>
      <c r="AJ17" s="77"/>
      <c r="AK17" s="77"/>
      <c r="AL17" s="77"/>
      <c r="AM17" s="77"/>
      <c r="AN17" s="77"/>
      <c r="AO17" s="77"/>
      <c r="AP17" s="77"/>
      <c r="AR17" s="71"/>
      <c r="AS17" s="71"/>
      <c r="AT17" s="71"/>
      <c r="AU17" s="71"/>
      <c r="AV17" s="71"/>
      <c r="AW17" s="71"/>
      <c r="AX17" s="71"/>
    </row>
    <row r="18" spans="1:50" s="72" customFormat="1" ht="18.75" customHeight="1" x14ac:dyDescent="0.2">
      <c r="A18" s="257"/>
      <c r="B18" s="96"/>
      <c r="C18" s="91"/>
      <c r="D18" s="91"/>
      <c r="E18" s="91"/>
      <c r="F18" s="91"/>
      <c r="G18" s="91"/>
      <c r="H18" s="91"/>
      <c r="I18" s="91"/>
      <c r="J18" s="91"/>
      <c r="K18" s="91"/>
      <c r="L18" s="96"/>
      <c r="M18" s="97"/>
      <c r="N18" s="96"/>
      <c r="O18" s="96"/>
      <c r="P18" s="96"/>
      <c r="Q18" s="96"/>
      <c r="R18" s="96"/>
      <c r="S18" s="96"/>
      <c r="T18" s="96"/>
      <c r="U18" s="96"/>
      <c r="V18" s="96"/>
      <c r="W18" s="76"/>
      <c r="X18" s="76"/>
      <c r="Y18" s="76"/>
      <c r="Z18" s="76"/>
      <c r="AA18" s="76"/>
      <c r="AB18" s="76"/>
    </row>
    <row r="19" spans="1:50" s="72" customFormat="1" ht="18.75" customHeight="1" x14ac:dyDescent="0.2">
      <c r="A19" s="130"/>
      <c r="B19" s="284">
        <f>VLOOKUP(B5,data!$A$19:$B$25,2,FALSE)*IF(L7="да",K7, 1)*IF(L9="да",#REF!, 1)*IF(L12="да",K12, 1)*IF(L13="да",K13, 1)*IF(L10="да",#REF!, 1)*IF(L11="да",#REF!, 1)*IF(L14="да",K14, 1)</f>
        <v>1</v>
      </c>
      <c r="C19" s="289">
        <v>900</v>
      </c>
      <c r="D19" s="290">
        <f>C19+125</f>
        <v>1025</v>
      </c>
      <c r="E19" s="290">
        <f>D19+125</f>
        <v>1150</v>
      </c>
      <c r="F19" s="290">
        <f>E19+125</f>
        <v>1275</v>
      </c>
      <c r="G19" s="290">
        <f>F19+125</f>
        <v>1400</v>
      </c>
      <c r="H19" s="290">
        <f>G19+125</f>
        <v>1525</v>
      </c>
      <c r="I19" s="497"/>
      <c r="J19" s="91"/>
      <c r="K19" s="91"/>
      <c r="L19" s="96"/>
      <c r="M19" s="97"/>
      <c r="N19" s="130"/>
      <c r="O19" s="545">
        <f>Содержание!C12</f>
        <v>0.2</v>
      </c>
      <c r="P19" s="289">
        <v>900</v>
      </c>
      <c r="Q19" s="290">
        <f>P19+125</f>
        <v>1025</v>
      </c>
      <c r="R19" s="290">
        <f>Q19+125</f>
        <v>1150</v>
      </c>
      <c r="S19" s="290">
        <f>R19+125</f>
        <v>1275</v>
      </c>
      <c r="T19" s="290">
        <f>S19+125</f>
        <v>1400</v>
      </c>
      <c r="U19" s="290">
        <f>T19+125</f>
        <v>1525</v>
      </c>
      <c r="V19" s="96"/>
      <c r="W19" s="76"/>
      <c r="X19" s="76"/>
      <c r="Y19" s="76"/>
      <c r="Z19" s="76"/>
      <c r="AA19" s="76"/>
      <c r="AB19" s="76"/>
    </row>
    <row r="20" spans="1:50" s="72" customFormat="1" ht="16.5" customHeight="1" x14ac:dyDescent="0.2">
      <c r="A20" s="258"/>
      <c r="B20" s="290" t="s">
        <v>68</v>
      </c>
      <c r="C20" s="291">
        <f>ROUND(C41*$B$19*(1-$L$15),0)</f>
        <v>425</v>
      </c>
      <c r="D20" s="291">
        <f t="shared" ref="D20:H20" si="0">ROUND(D41*$B$19*(1-$L$15),0)</f>
        <v>431</v>
      </c>
      <c r="E20" s="291">
        <f t="shared" si="0"/>
        <v>435</v>
      </c>
      <c r="F20" s="291">
        <f t="shared" si="0"/>
        <v>454</v>
      </c>
      <c r="G20" s="291">
        <f t="shared" si="0"/>
        <v>465</v>
      </c>
      <c r="H20" s="291">
        <f t="shared" si="0"/>
        <v>472</v>
      </c>
      <c r="I20" s="497"/>
      <c r="J20" s="91"/>
      <c r="K20" s="91"/>
      <c r="L20" s="96"/>
      <c r="M20" s="97"/>
      <c r="N20" s="130"/>
      <c r="O20" s="290" t="s">
        <v>68</v>
      </c>
      <c r="P20" s="291">
        <f t="shared" ref="P20:P34" si="1">ROUND(C20*(1+$O$19)/(1-$L$15),0)</f>
        <v>510</v>
      </c>
      <c r="Q20" s="291">
        <f t="shared" ref="Q20:Q34" si="2">ROUND(D20*(1+$O$19)/(1-$L$15),0)</f>
        <v>517</v>
      </c>
      <c r="R20" s="291">
        <f t="shared" ref="R20:R34" si="3">ROUND(E20*(1+$O$19)/(1-$L$15),0)</f>
        <v>522</v>
      </c>
      <c r="S20" s="291">
        <f t="shared" ref="S20:S34" si="4">ROUND(F20*(1+$O$19)/(1-$L$15),0)</f>
        <v>545</v>
      </c>
      <c r="T20" s="291">
        <f t="shared" ref="T20:T34" si="5">ROUND(G20*(1+$O$19)/(1-$L$15),0)</f>
        <v>558</v>
      </c>
      <c r="U20" s="291">
        <f t="shared" ref="U20:U34" si="6">ROUND(H20*(1+$O$19)/(1-$L$15),0)</f>
        <v>566</v>
      </c>
      <c r="V20" s="96"/>
    </row>
    <row r="21" spans="1:50" ht="16.5" customHeight="1" x14ac:dyDescent="0.2">
      <c r="A21" s="130"/>
      <c r="B21" s="290" t="s">
        <v>69</v>
      </c>
      <c r="C21" s="291">
        <f t="shared" ref="C21:H21" si="7">ROUND(C42*$B$19*(1-$L$15),0)</f>
        <v>429</v>
      </c>
      <c r="D21" s="291">
        <f t="shared" si="7"/>
        <v>436</v>
      </c>
      <c r="E21" s="291">
        <f t="shared" si="7"/>
        <v>442</v>
      </c>
      <c r="F21" s="291">
        <f t="shared" si="7"/>
        <v>462</v>
      </c>
      <c r="G21" s="291">
        <f t="shared" si="7"/>
        <v>472</v>
      </c>
      <c r="H21" s="291">
        <f t="shared" si="7"/>
        <v>480</v>
      </c>
      <c r="I21" s="497"/>
      <c r="J21" s="130"/>
      <c r="K21" s="130"/>
      <c r="L21" s="130"/>
      <c r="M21" s="130"/>
      <c r="N21" s="130"/>
      <c r="O21" s="290" t="s">
        <v>69</v>
      </c>
      <c r="P21" s="291">
        <f t="shared" si="1"/>
        <v>515</v>
      </c>
      <c r="Q21" s="291">
        <f t="shared" si="2"/>
        <v>523</v>
      </c>
      <c r="R21" s="291">
        <f t="shared" si="3"/>
        <v>530</v>
      </c>
      <c r="S21" s="291">
        <f t="shared" si="4"/>
        <v>554</v>
      </c>
      <c r="T21" s="291">
        <f t="shared" si="5"/>
        <v>566</v>
      </c>
      <c r="U21" s="291">
        <f t="shared" si="6"/>
        <v>576</v>
      </c>
      <c r="V21" s="92"/>
      <c r="W21" s="570"/>
      <c r="X21" s="571"/>
      <c r="Y21" s="61"/>
      <c r="Z21" s="48"/>
      <c r="AA21" s="48"/>
      <c r="AB21" s="48"/>
      <c r="AC21" s="48"/>
      <c r="AD21" s="48"/>
      <c r="AE21" s="48"/>
      <c r="AF21" s="48"/>
      <c r="AG21" s="48"/>
      <c r="AH21" s="48"/>
      <c r="AI21" s="48"/>
      <c r="AJ21" s="48"/>
      <c r="AK21" s="48"/>
      <c r="AL21" s="48"/>
      <c r="AM21" s="48"/>
      <c r="AN21" s="48"/>
      <c r="AO21" s="48"/>
      <c r="AP21" s="48"/>
      <c r="AQ21" s="6"/>
    </row>
    <row r="22" spans="1:50" ht="16.5" customHeight="1" x14ac:dyDescent="0.2">
      <c r="A22" s="130"/>
      <c r="B22" s="289">
        <v>1460</v>
      </c>
      <c r="C22" s="291">
        <f t="shared" ref="C22:H22" si="8">ROUND(C43*$B$19*(1-$L$15),0)</f>
        <v>435</v>
      </c>
      <c r="D22" s="291">
        <f t="shared" si="8"/>
        <v>444</v>
      </c>
      <c r="E22" s="291">
        <f t="shared" si="8"/>
        <v>450</v>
      </c>
      <c r="F22" s="291">
        <f t="shared" si="8"/>
        <v>470</v>
      </c>
      <c r="G22" s="291">
        <f t="shared" si="8"/>
        <v>480</v>
      </c>
      <c r="H22" s="291">
        <f t="shared" si="8"/>
        <v>487</v>
      </c>
      <c r="I22" s="497"/>
      <c r="J22" s="130"/>
      <c r="K22" s="130"/>
      <c r="L22" s="130"/>
      <c r="M22" s="130"/>
      <c r="N22" s="130"/>
      <c r="O22" s="289">
        <v>1460</v>
      </c>
      <c r="P22" s="291">
        <f t="shared" si="1"/>
        <v>522</v>
      </c>
      <c r="Q22" s="291">
        <f t="shared" si="2"/>
        <v>533</v>
      </c>
      <c r="R22" s="291">
        <f t="shared" si="3"/>
        <v>540</v>
      </c>
      <c r="S22" s="291">
        <f t="shared" si="4"/>
        <v>564</v>
      </c>
      <c r="T22" s="291">
        <f t="shared" si="5"/>
        <v>576</v>
      </c>
      <c r="U22" s="291">
        <f t="shared" si="6"/>
        <v>584</v>
      </c>
      <c r="V22" s="92"/>
      <c r="W22" s="570"/>
      <c r="X22" s="571"/>
      <c r="Y22" s="61"/>
      <c r="Z22" s="48"/>
      <c r="AA22" s="48"/>
      <c r="AB22" s="48"/>
      <c r="AC22" s="48"/>
      <c r="AD22" s="48"/>
      <c r="AE22" s="48"/>
      <c r="AF22" s="48"/>
      <c r="AG22" s="48"/>
      <c r="AH22" s="48"/>
      <c r="AI22" s="48"/>
      <c r="AJ22" s="48"/>
      <c r="AK22" s="48"/>
      <c r="AL22" s="48"/>
      <c r="AM22" s="48"/>
      <c r="AN22" s="48"/>
      <c r="AO22" s="48"/>
      <c r="AP22" s="48"/>
      <c r="AQ22" s="6"/>
    </row>
    <row r="23" spans="1:50" ht="16.5" customHeight="1" x14ac:dyDescent="0.2">
      <c r="A23" s="130"/>
      <c r="B23" s="290">
        <f>B22+125</f>
        <v>1585</v>
      </c>
      <c r="C23" s="291">
        <f t="shared" ref="C23:H23" si="9">ROUND(C44*$B$19*(1-$L$15),0)</f>
        <v>441</v>
      </c>
      <c r="D23" s="291">
        <f t="shared" si="9"/>
        <v>451</v>
      </c>
      <c r="E23" s="291">
        <f t="shared" si="9"/>
        <v>458</v>
      </c>
      <c r="F23" s="291">
        <f t="shared" si="9"/>
        <v>477</v>
      </c>
      <c r="G23" s="291">
        <f t="shared" si="9"/>
        <v>487</v>
      </c>
      <c r="H23" s="291">
        <f t="shared" si="9"/>
        <v>494</v>
      </c>
      <c r="I23" s="497"/>
      <c r="J23" s="130"/>
      <c r="K23" s="130"/>
      <c r="L23" s="130"/>
      <c r="M23" s="130"/>
      <c r="N23" s="130"/>
      <c r="O23" s="290">
        <f>O22+125</f>
        <v>1585</v>
      </c>
      <c r="P23" s="291">
        <f t="shared" si="1"/>
        <v>529</v>
      </c>
      <c r="Q23" s="291">
        <f t="shared" si="2"/>
        <v>541</v>
      </c>
      <c r="R23" s="291">
        <f t="shared" si="3"/>
        <v>550</v>
      </c>
      <c r="S23" s="291">
        <f t="shared" si="4"/>
        <v>572</v>
      </c>
      <c r="T23" s="291">
        <f t="shared" si="5"/>
        <v>584</v>
      </c>
      <c r="U23" s="291">
        <f t="shared" si="6"/>
        <v>593</v>
      </c>
      <c r="V23" s="92"/>
      <c r="W23" s="48"/>
      <c r="X23" s="48"/>
      <c r="Y23" s="61"/>
      <c r="Z23" s="48"/>
      <c r="AA23" s="48"/>
      <c r="AB23" s="48"/>
      <c r="AC23" s="48"/>
      <c r="AD23" s="48"/>
      <c r="AE23" s="48"/>
      <c r="AF23" s="48"/>
      <c r="AG23" s="48"/>
      <c r="AH23" s="48"/>
      <c r="AI23" s="48"/>
      <c r="AJ23" s="48"/>
      <c r="AK23" s="48"/>
      <c r="AL23" s="48"/>
      <c r="AM23" s="48"/>
      <c r="AN23" s="48"/>
      <c r="AO23" s="48"/>
      <c r="AP23" s="48"/>
      <c r="AQ23" s="6"/>
    </row>
    <row r="24" spans="1:50" ht="16.5" customHeight="1" x14ac:dyDescent="0.2">
      <c r="A24" s="130"/>
      <c r="B24" s="290">
        <f t="shared" ref="B24:B34" si="10">B23+125</f>
        <v>1710</v>
      </c>
      <c r="C24" s="291">
        <f t="shared" ref="C24:H24" si="11">ROUND(C45*$B$19*(1-$L$15),0)</f>
        <v>449</v>
      </c>
      <c r="D24" s="291">
        <f t="shared" si="11"/>
        <v>459</v>
      </c>
      <c r="E24" s="291">
        <f t="shared" si="11"/>
        <v>465</v>
      </c>
      <c r="F24" s="291">
        <f t="shared" si="11"/>
        <v>485</v>
      </c>
      <c r="G24" s="291">
        <f t="shared" si="11"/>
        <v>494</v>
      </c>
      <c r="H24" s="291">
        <f t="shared" si="11"/>
        <v>502</v>
      </c>
      <c r="I24" s="497"/>
      <c r="J24" s="130"/>
      <c r="K24" s="130"/>
      <c r="L24" s="130"/>
      <c r="M24" s="130"/>
      <c r="N24" s="130"/>
      <c r="O24" s="290">
        <f t="shared" ref="O24:O34" si="12">O23+125</f>
        <v>1710</v>
      </c>
      <c r="P24" s="291">
        <f t="shared" si="1"/>
        <v>539</v>
      </c>
      <c r="Q24" s="291">
        <f t="shared" si="2"/>
        <v>551</v>
      </c>
      <c r="R24" s="291">
        <f t="shared" si="3"/>
        <v>558</v>
      </c>
      <c r="S24" s="291">
        <f t="shared" si="4"/>
        <v>582</v>
      </c>
      <c r="T24" s="291">
        <f t="shared" si="5"/>
        <v>593</v>
      </c>
      <c r="U24" s="291">
        <f t="shared" si="6"/>
        <v>602</v>
      </c>
      <c r="V24" s="92"/>
      <c r="W24" s="48"/>
      <c r="X24" s="48"/>
      <c r="Y24" s="61"/>
      <c r="Z24" s="48"/>
      <c r="AA24" s="48"/>
      <c r="AB24" s="48"/>
      <c r="AC24" s="48"/>
      <c r="AD24" s="48"/>
      <c r="AE24" s="48"/>
      <c r="AF24" s="48"/>
      <c r="AG24" s="48"/>
      <c r="AH24" s="48"/>
      <c r="AI24" s="48"/>
      <c r="AJ24" s="48"/>
      <c r="AK24" s="48"/>
      <c r="AL24" s="48"/>
      <c r="AM24" s="48"/>
      <c r="AN24" s="48"/>
      <c r="AO24" s="48"/>
      <c r="AP24" s="48"/>
      <c r="AQ24" s="6"/>
    </row>
    <row r="25" spans="1:50" ht="16.5" customHeight="1" x14ac:dyDescent="0.2">
      <c r="A25" s="130"/>
      <c r="B25" s="290">
        <f t="shared" si="10"/>
        <v>1835</v>
      </c>
      <c r="C25" s="291">
        <f t="shared" ref="C25:H25" si="13">ROUND(C46*$B$19*(1-$L$15),0)</f>
        <v>454</v>
      </c>
      <c r="D25" s="291">
        <f t="shared" si="13"/>
        <v>465</v>
      </c>
      <c r="E25" s="291">
        <f t="shared" si="13"/>
        <v>472</v>
      </c>
      <c r="F25" s="291">
        <f t="shared" si="13"/>
        <v>491</v>
      </c>
      <c r="G25" s="291">
        <f t="shared" si="13"/>
        <v>502</v>
      </c>
      <c r="H25" s="291">
        <f t="shared" si="13"/>
        <v>509</v>
      </c>
      <c r="I25" s="497"/>
      <c r="J25" s="130"/>
      <c r="K25" s="130"/>
      <c r="L25" s="130"/>
      <c r="M25" s="130"/>
      <c r="N25" s="130"/>
      <c r="O25" s="290">
        <f t="shared" si="12"/>
        <v>1835</v>
      </c>
      <c r="P25" s="291">
        <f t="shared" si="1"/>
        <v>545</v>
      </c>
      <c r="Q25" s="291">
        <f t="shared" si="2"/>
        <v>558</v>
      </c>
      <c r="R25" s="291">
        <f t="shared" si="3"/>
        <v>566</v>
      </c>
      <c r="S25" s="291">
        <f t="shared" si="4"/>
        <v>589</v>
      </c>
      <c r="T25" s="291">
        <f t="shared" si="5"/>
        <v>602</v>
      </c>
      <c r="U25" s="291">
        <f t="shared" si="6"/>
        <v>611</v>
      </c>
      <c r="V25" s="92"/>
    </row>
    <row r="26" spans="1:50" ht="16.5" customHeight="1" x14ac:dyDescent="0.2">
      <c r="A26" s="130"/>
      <c r="B26" s="290">
        <f t="shared" si="10"/>
        <v>1960</v>
      </c>
      <c r="C26" s="291">
        <f t="shared" ref="C26:H26" si="14">ROUND(C47*$B$19*(1-$L$15),0)</f>
        <v>468</v>
      </c>
      <c r="D26" s="291">
        <f t="shared" si="14"/>
        <v>474</v>
      </c>
      <c r="E26" s="291">
        <f t="shared" si="14"/>
        <v>490</v>
      </c>
      <c r="F26" s="291">
        <f t="shared" si="14"/>
        <v>508</v>
      </c>
      <c r="G26" s="291">
        <f t="shared" si="14"/>
        <v>518</v>
      </c>
      <c r="H26" s="291">
        <f t="shared" si="14"/>
        <v>531</v>
      </c>
      <c r="I26" s="497"/>
      <c r="J26" s="130"/>
      <c r="K26" s="130"/>
      <c r="L26" s="130"/>
      <c r="M26" s="130"/>
      <c r="N26" s="130"/>
      <c r="O26" s="290">
        <f t="shared" si="12"/>
        <v>1960</v>
      </c>
      <c r="P26" s="291">
        <f t="shared" si="1"/>
        <v>562</v>
      </c>
      <c r="Q26" s="291">
        <f t="shared" si="2"/>
        <v>569</v>
      </c>
      <c r="R26" s="291">
        <f t="shared" si="3"/>
        <v>588</v>
      </c>
      <c r="S26" s="291">
        <f t="shared" si="4"/>
        <v>610</v>
      </c>
      <c r="T26" s="291">
        <f t="shared" si="5"/>
        <v>622</v>
      </c>
      <c r="U26" s="291">
        <f t="shared" si="6"/>
        <v>637</v>
      </c>
      <c r="V26" s="92"/>
    </row>
    <row r="27" spans="1:50" s="27" customFormat="1" ht="16.5" customHeight="1" x14ac:dyDescent="0.2">
      <c r="A27" s="130"/>
      <c r="B27" s="290">
        <f t="shared" si="10"/>
        <v>2085</v>
      </c>
      <c r="C27" s="291">
        <f t="shared" ref="C27:H27" si="15">ROUND(C48*$B$19*(1-$L$15),0)</f>
        <v>473</v>
      </c>
      <c r="D27" s="291">
        <f t="shared" si="15"/>
        <v>487</v>
      </c>
      <c r="E27" s="291">
        <f t="shared" si="15"/>
        <v>497</v>
      </c>
      <c r="F27" s="291">
        <f t="shared" si="15"/>
        <v>517</v>
      </c>
      <c r="G27" s="291">
        <f t="shared" si="15"/>
        <v>528</v>
      </c>
      <c r="H27" s="291">
        <f t="shared" si="15"/>
        <v>541</v>
      </c>
      <c r="I27" s="497"/>
      <c r="J27" s="130"/>
      <c r="K27" s="130"/>
      <c r="L27" s="130"/>
      <c r="M27" s="130"/>
      <c r="N27" s="130"/>
      <c r="O27" s="290">
        <f t="shared" si="12"/>
        <v>2085</v>
      </c>
      <c r="P27" s="291">
        <f t="shared" si="1"/>
        <v>568</v>
      </c>
      <c r="Q27" s="291">
        <f t="shared" si="2"/>
        <v>584</v>
      </c>
      <c r="R27" s="291">
        <f t="shared" si="3"/>
        <v>596</v>
      </c>
      <c r="S27" s="291">
        <f t="shared" si="4"/>
        <v>620</v>
      </c>
      <c r="T27" s="291">
        <f t="shared" si="5"/>
        <v>634</v>
      </c>
      <c r="U27" s="291">
        <f t="shared" si="6"/>
        <v>649</v>
      </c>
      <c r="V27" s="292"/>
      <c r="Y27" s="59"/>
    </row>
    <row r="28" spans="1:50" s="28" customFormat="1" ht="16.5" customHeight="1" x14ac:dyDescent="0.2">
      <c r="A28" s="130"/>
      <c r="B28" s="290">
        <f t="shared" si="10"/>
        <v>2210</v>
      </c>
      <c r="C28" s="291">
        <f t="shared" ref="C28:H28" si="16">ROUND(C49*$B$19*(1-$L$15),0)</f>
        <v>482</v>
      </c>
      <c r="D28" s="291">
        <f t="shared" si="16"/>
        <v>493</v>
      </c>
      <c r="E28" s="291">
        <f t="shared" si="16"/>
        <v>506</v>
      </c>
      <c r="F28" s="291">
        <f t="shared" si="16"/>
        <v>526</v>
      </c>
      <c r="G28" s="291">
        <f t="shared" si="16"/>
        <v>536</v>
      </c>
      <c r="H28" s="291">
        <f t="shared" si="16"/>
        <v>548</v>
      </c>
      <c r="I28" s="497"/>
      <c r="J28" s="130"/>
      <c r="K28" s="130"/>
      <c r="L28" s="130"/>
      <c r="M28" s="130"/>
      <c r="N28" s="130"/>
      <c r="O28" s="290">
        <f t="shared" si="12"/>
        <v>2210</v>
      </c>
      <c r="P28" s="291">
        <f t="shared" si="1"/>
        <v>578</v>
      </c>
      <c r="Q28" s="291">
        <f t="shared" si="2"/>
        <v>592</v>
      </c>
      <c r="R28" s="291">
        <f t="shared" si="3"/>
        <v>607</v>
      </c>
      <c r="S28" s="291">
        <f t="shared" si="4"/>
        <v>631</v>
      </c>
      <c r="T28" s="291">
        <f t="shared" si="5"/>
        <v>643</v>
      </c>
      <c r="U28" s="291">
        <f t="shared" si="6"/>
        <v>658</v>
      </c>
      <c r="V28" s="293"/>
      <c r="Y28" s="62"/>
    </row>
    <row r="29" spans="1:50" s="28" customFormat="1" ht="16.5" customHeight="1" x14ac:dyDescent="0.2">
      <c r="A29" s="130"/>
      <c r="B29" s="290">
        <f t="shared" si="10"/>
        <v>2335</v>
      </c>
      <c r="C29" s="291">
        <f t="shared" ref="C29:H29" si="17">ROUND(C50*$B$19*(1-$L$15),0)</f>
        <v>490</v>
      </c>
      <c r="D29" s="291">
        <f t="shared" si="17"/>
        <v>498</v>
      </c>
      <c r="E29" s="291">
        <f t="shared" si="17"/>
        <v>510</v>
      </c>
      <c r="F29" s="291">
        <f t="shared" si="17"/>
        <v>534</v>
      </c>
      <c r="G29" s="291">
        <f t="shared" si="17"/>
        <v>545</v>
      </c>
      <c r="H29" s="291">
        <f t="shared" si="17"/>
        <v>557</v>
      </c>
      <c r="I29" s="497"/>
      <c r="J29" s="130"/>
      <c r="K29" s="130"/>
      <c r="L29" s="130"/>
      <c r="M29" s="130"/>
      <c r="N29" s="130"/>
      <c r="O29" s="290">
        <f t="shared" si="12"/>
        <v>2335</v>
      </c>
      <c r="P29" s="291">
        <f t="shared" si="1"/>
        <v>588</v>
      </c>
      <c r="Q29" s="291">
        <f t="shared" si="2"/>
        <v>598</v>
      </c>
      <c r="R29" s="291">
        <f t="shared" si="3"/>
        <v>612</v>
      </c>
      <c r="S29" s="291">
        <f t="shared" si="4"/>
        <v>641</v>
      </c>
      <c r="T29" s="291">
        <f t="shared" si="5"/>
        <v>654</v>
      </c>
      <c r="U29" s="291">
        <f t="shared" si="6"/>
        <v>668</v>
      </c>
      <c r="V29" s="293"/>
      <c r="Y29" s="62"/>
    </row>
    <row r="30" spans="1:50" s="28" customFormat="1" ht="16.5" customHeight="1" x14ac:dyDescent="0.2">
      <c r="A30" s="130"/>
      <c r="B30" s="290">
        <f t="shared" si="10"/>
        <v>2460</v>
      </c>
      <c r="C30" s="291">
        <f t="shared" ref="C30:H30" si="18">ROUND(C51*$B$19*(1-$L$15),0)</f>
        <v>503</v>
      </c>
      <c r="D30" s="291">
        <f t="shared" si="18"/>
        <v>516</v>
      </c>
      <c r="E30" s="291">
        <f t="shared" si="18"/>
        <v>527</v>
      </c>
      <c r="F30" s="291">
        <f t="shared" si="18"/>
        <v>550</v>
      </c>
      <c r="G30" s="291">
        <f t="shared" si="18"/>
        <v>562</v>
      </c>
      <c r="H30" s="291">
        <f t="shared" si="18"/>
        <v>575</v>
      </c>
      <c r="I30" s="497"/>
      <c r="J30" s="130"/>
      <c r="K30" s="130"/>
      <c r="L30" s="130"/>
      <c r="M30" s="130"/>
      <c r="N30" s="130"/>
      <c r="O30" s="290">
        <f t="shared" si="12"/>
        <v>2460</v>
      </c>
      <c r="P30" s="291">
        <f t="shared" si="1"/>
        <v>604</v>
      </c>
      <c r="Q30" s="291">
        <f t="shared" si="2"/>
        <v>619</v>
      </c>
      <c r="R30" s="291">
        <f t="shared" si="3"/>
        <v>632</v>
      </c>
      <c r="S30" s="291">
        <f t="shared" si="4"/>
        <v>660</v>
      </c>
      <c r="T30" s="291">
        <f t="shared" si="5"/>
        <v>674</v>
      </c>
      <c r="U30" s="291">
        <f t="shared" si="6"/>
        <v>690</v>
      </c>
      <c r="V30" s="293"/>
      <c r="Y30" s="62"/>
    </row>
    <row r="31" spans="1:50" s="28" customFormat="1" ht="16.5" customHeight="1" x14ac:dyDescent="0.2">
      <c r="A31" s="130"/>
      <c r="B31" s="290">
        <f t="shared" si="10"/>
        <v>2585</v>
      </c>
      <c r="C31" s="291">
        <f t="shared" ref="C31:H31" si="19">ROUND(C52*$B$19*(1-$L$15),0)</f>
        <v>508</v>
      </c>
      <c r="D31" s="291">
        <f t="shared" si="19"/>
        <v>524</v>
      </c>
      <c r="E31" s="291">
        <f t="shared" si="19"/>
        <v>534</v>
      </c>
      <c r="F31" s="291">
        <f t="shared" si="19"/>
        <v>559</v>
      </c>
      <c r="G31" s="291">
        <f t="shared" si="19"/>
        <v>575</v>
      </c>
      <c r="H31" s="291">
        <f t="shared" si="19"/>
        <v>582</v>
      </c>
      <c r="I31" s="497"/>
      <c r="J31" s="130"/>
      <c r="K31" s="130"/>
      <c r="L31" s="130"/>
      <c r="M31" s="130"/>
      <c r="N31" s="130"/>
      <c r="O31" s="290">
        <f t="shared" si="12"/>
        <v>2585</v>
      </c>
      <c r="P31" s="291">
        <f t="shared" si="1"/>
        <v>610</v>
      </c>
      <c r="Q31" s="291">
        <f t="shared" si="2"/>
        <v>629</v>
      </c>
      <c r="R31" s="291">
        <f t="shared" si="3"/>
        <v>641</v>
      </c>
      <c r="S31" s="291">
        <f t="shared" si="4"/>
        <v>671</v>
      </c>
      <c r="T31" s="291">
        <f t="shared" si="5"/>
        <v>690</v>
      </c>
      <c r="U31" s="291">
        <f t="shared" si="6"/>
        <v>698</v>
      </c>
      <c r="V31" s="293"/>
      <c r="Y31" s="62"/>
    </row>
    <row r="32" spans="1:50" s="28" customFormat="1" ht="16.5" customHeight="1" x14ac:dyDescent="0.2">
      <c r="A32" s="130"/>
      <c r="B32" s="290">
        <f t="shared" si="10"/>
        <v>2710</v>
      </c>
      <c r="C32" s="291">
        <f t="shared" ref="C32:H32" si="20">ROUND(C53*$B$19*(1-$L$15),0)</f>
        <v>517</v>
      </c>
      <c r="D32" s="291">
        <f t="shared" si="20"/>
        <v>531</v>
      </c>
      <c r="E32" s="291">
        <f t="shared" si="20"/>
        <v>541</v>
      </c>
      <c r="F32" s="291">
        <f t="shared" si="20"/>
        <v>568</v>
      </c>
      <c r="G32" s="291">
        <f t="shared" si="20"/>
        <v>580</v>
      </c>
      <c r="H32" s="291">
        <f t="shared" si="20"/>
        <v>591</v>
      </c>
      <c r="I32" s="497"/>
      <c r="J32" s="130"/>
      <c r="K32" s="130"/>
      <c r="L32" s="130"/>
      <c r="M32" s="130"/>
      <c r="N32" s="130"/>
      <c r="O32" s="290">
        <f t="shared" si="12"/>
        <v>2710</v>
      </c>
      <c r="P32" s="291">
        <f t="shared" si="1"/>
        <v>620</v>
      </c>
      <c r="Q32" s="291">
        <f t="shared" si="2"/>
        <v>637</v>
      </c>
      <c r="R32" s="291">
        <f t="shared" si="3"/>
        <v>649</v>
      </c>
      <c r="S32" s="291">
        <f t="shared" si="4"/>
        <v>682</v>
      </c>
      <c r="T32" s="291">
        <f t="shared" si="5"/>
        <v>696</v>
      </c>
      <c r="U32" s="291">
        <f t="shared" si="6"/>
        <v>709</v>
      </c>
      <c r="V32" s="293"/>
      <c r="Y32" s="62"/>
    </row>
    <row r="33" spans="1:50" s="28" customFormat="1" ht="16.5" customHeight="1" x14ac:dyDescent="0.2">
      <c r="A33" s="130"/>
      <c r="B33" s="290">
        <f t="shared" si="10"/>
        <v>2835</v>
      </c>
      <c r="C33" s="291">
        <f t="shared" ref="C33:H33" si="21">ROUND(C54*$B$19*(1-$L$15),0)</f>
        <v>526</v>
      </c>
      <c r="D33" s="291">
        <f t="shared" si="21"/>
        <v>539</v>
      </c>
      <c r="E33" s="291">
        <f t="shared" si="21"/>
        <v>550</v>
      </c>
      <c r="F33" s="291">
        <f t="shared" si="21"/>
        <v>575</v>
      </c>
      <c r="G33" s="291">
        <f t="shared" si="21"/>
        <v>590</v>
      </c>
      <c r="H33" s="291">
        <f t="shared" si="21"/>
        <v>603</v>
      </c>
      <c r="I33" s="497"/>
      <c r="J33" s="130"/>
      <c r="K33" s="130"/>
      <c r="L33" s="130"/>
      <c r="M33" s="130"/>
      <c r="N33" s="130"/>
      <c r="O33" s="290">
        <f t="shared" si="12"/>
        <v>2835</v>
      </c>
      <c r="P33" s="291">
        <f t="shared" si="1"/>
        <v>631</v>
      </c>
      <c r="Q33" s="291">
        <f t="shared" si="2"/>
        <v>647</v>
      </c>
      <c r="R33" s="291">
        <f t="shared" si="3"/>
        <v>660</v>
      </c>
      <c r="S33" s="291">
        <f t="shared" si="4"/>
        <v>690</v>
      </c>
      <c r="T33" s="291">
        <f t="shared" si="5"/>
        <v>708</v>
      </c>
      <c r="U33" s="291">
        <f t="shared" si="6"/>
        <v>724</v>
      </c>
      <c r="V33" s="293"/>
      <c r="Y33" s="62"/>
    </row>
    <row r="34" spans="1:50" s="28" customFormat="1" ht="16.5" customHeight="1" x14ac:dyDescent="0.2">
      <c r="A34" s="130"/>
      <c r="B34" s="290">
        <f t="shared" si="10"/>
        <v>2960</v>
      </c>
      <c r="C34" s="291">
        <f t="shared" ref="C34:H34" si="22">ROUND(C55*$B$19*(1-$L$15),0)</f>
        <v>539</v>
      </c>
      <c r="D34" s="291">
        <f t="shared" si="22"/>
        <v>551</v>
      </c>
      <c r="E34" s="291">
        <f t="shared" si="22"/>
        <v>565</v>
      </c>
      <c r="F34" s="291">
        <f t="shared" si="22"/>
        <v>591</v>
      </c>
      <c r="G34" s="291">
        <f t="shared" si="22"/>
        <v>609</v>
      </c>
      <c r="H34" s="291">
        <f t="shared" si="22"/>
        <v>619</v>
      </c>
      <c r="I34" s="497"/>
      <c r="J34" s="130"/>
      <c r="K34" s="130"/>
      <c r="L34" s="130"/>
      <c r="M34" s="130"/>
      <c r="N34" s="130"/>
      <c r="O34" s="290">
        <f t="shared" si="12"/>
        <v>2960</v>
      </c>
      <c r="P34" s="291">
        <f t="shared" si="1"/>
        <v>647</v>
      </c>
      <c r="Q34" s="291">
        <f t="shared" si="2"/>
        <v>661</v>
      </c>
      <c r="R34" s="291">
        <f t="shared" si="3"/>
        <v>678</v>
      </c>
      <c r="S34" s="291">
        <f t="shared" si="4"/>
        <v>709</v>
      </c>
      <c r="T34" s="291">
        <f t="shared" si="5"/>
        <v>731</v>
      </c>
      <c r="U34" s="291">
        <f t="shared" si="6"/>
        <v>743</v>
      </c>
      <c r="V34" s="293"/>
      <c r="Y34" s="62"/>
    </row>
    <row r="35" spans="1:50" s="28" customFormat="1" ht="16.5" customHeight="1" x14ac:dyDescent="0.2">
      <c r="A35" s="130"/>
      <c r="B35" s="130"/>
      <c r="C35" s="130"/>
      <c r="D35" s="130"/>
      <c r="E35" s="130"/>
      <c r="F35" s="130"/>
      <c r="G35" s="130"/>
      <c r="H35" s="130"/>
      <c r="I35" s="130"/>
      <c r="J35" s="130"/>
      <c r="K35" s="130"/>
      <c r="L35" s="130"/>
      <c r="M35" s="130"/>
      <c r="N35" s="130"/>
      <c r="O35" s="130"/>
      <c r="P35" s="130"/>
      <c r="Q35" s="130"/>
      <c r="R35" s="130"/>
      <c r="S35" s="130"/>
      <c r="T35" s="130"/>
      <c r="U35" s="130"/>
      <c r="V35" s="130"/>
      <c r="Y35" s="62"/>
    </row>
    <row r="36" spans="1:50" s="28" customFormat="1" ht="13.5" customHeight="1" x14ac:dyDescent="0.2">
      <c r="A36" s="133"/>
      <c r="B36" s="133"/>
      <c r="C36" s="133"/>
      <c r="D36" s="133"/>
      <c r="E36" s="133"/>
      <c r="F36" s="133"/>
      <c r="G36" s="133"/>
      <c r="H36" s="133"/>
      <c r="I36" s="133"/>
      <c r="J36" s="133"/>
      <c r="K36" s="133"/>
      <c r="L36" s="133"/>
      <c r="M36" s="133"/>
      <c r="N36" s="133"/>
      <c r="O36" s="133"/>
      <c r="P36" s="133"/>
      <c r="Q36" s="133"/>
      <c r="R36" s="133"/>
      <c r="S36" s="133"/>
      <c r="T36" s="133"/>
      <c r="U36" s="133"/>
      <c r="V36" s="133"/>
      <c r="Y36" s="62"/>
    </row>
    <row r="37" spans="1:50" s="28" customFormat="1" ht="13.5" customHeight="1" x14ac:dyDescent="0.2">
      <c r="A37" s="52"/>
      <c r="B37" s="52"/>
      <c r="C37" s="52"/>
      <c r="D37" s="52"/>
      <c r="E37" s="52"/>
      <c r="F37" s="52"/>
      <c r="G37" s="52"/>
      <c r="H37" s="52"/>
      <c r="I37" s="52"/>
      <c r="J37" s="52"/>
      <c r="K37" s="52"/>
      <c r="L37" s="52"/>
      <c r="M37" s="52"/>
      <c r="N37" s="52"/>
      <c r="O37" s="52"/>
      <c r="P37" s="52"/>
      <c r="Q37" s="52"/>
      <c r="R37" s="52"/>
      <c r="S37" s="52"/>
      <c r="T37" s="52"/>
      <c r="U37" s="52"/>
      <c r="V37" s="52"/>
      <c r="Y37" s="62"/>
    </row>
    <row r="38" spans="1:50" s="28" customFormat="1" ht="13.5" customHeight="1" x14ac:dyDescent="0.2">
      <c r="A38" s="52"/>
      <c r="B38" s="52"/>
      <c r="C38" s="52"/>
      <c r="D38" s="52"/>
      <c r="E38" s="52"/>
      <c r="F38" s="52"/>
      <c r="G38" s="52"/>
      <c r="H38" s="52"/>
      <c r="I38" s="52"/>
      <c r="J38" s="52"/>
      <c r="K38" s="52"/>
      <c r="L38" s="52"/>
      <c r="M38" s="52"/>
      <c r="N38" s="52"/>
      <c r="O38" s="52"/>
      <c r="P38" s="52"/>
      <c r="Q38" s="52"/>
      <c r="R38" s="52"/>
      <c r="S38" s="52"/>
      <c r="T38" s="52"/>
      <c r="U38" s="52"/>
      <c r="V38" s="52"/>
      <c r="Y38" s="62"/>
    </row>
    <row r="39" spans="1:50" s="28" customFormat="1" ht="45.75" hidden="1" outlineLevel="1" thickBot="1" x14ac:dyDescent="0.25">
      <c r="A39" s="53" t="s">
        <v>100</v>
      </c>
      <c r="B39" s="53"/>
      <c r="C39" s="53"/>
      <c r="D39" s="53"/>
      <c r="E39" s="53"/>
      <c r="F39" s="53"/>
      <c r="G39" s="53"/>
      <c r="H39" s="53"/>
      <c r="I39" s="53"/>
      <c r="J39" s="53"/>
      <c r="K39" s="53"/>
      <c r="L39" s="53"/>
      <c r="M39" s="53"/>
      <c r="N39" s="53"/>
      <c r="O39" s="53"/>
      <c r="P39" s="53"/>
      <c r="Q39" s="6"/>
      <c r="R39" s="53"/>
      <c r="S39" s="53"/>
      <c r="T39" s="53"/>
      <c r="U39" s="53"/>
      <c r="V39" s="27"/>
      <c r="W39" s="27"/>
      <c r="X39" s="27"/>
      <c r="Y39" s="59"/>
      <c r="Z39" s="27"/>
      <c r="AA39" s="27"/>
      <c r="AB39" s="27"/>
      <c r="AC39" s="27"/>
      <c r="AD39" s="27"/>
      <c r="AE39" s="27"/>
      <c r="AF39" s="27"/>
      <c r="AG39" s="27"/>
      <c r="AH39" s="27"/>
      <c r="AI39" s="27"/>
      <c r="AJ39" s="27"/>
      <c r="AK39" s="27"/>
      <c r="AL39" s="27"/>
      <c r="AM39" s="27"/>
      <c r="AN39" s="27"/>
      <c r="AO39" s="27"/>
      <c r="AP39" s="27"/>
      <c r="AQ39" s="27"/>
      <c r="AR39" s="27"/>
      <c r="AS39" s="27"/>
      <c r="AT39" s="27"/>
      <c r="AU39" s="27"/>
      <c r="AV39" s="27"/>
      <c r="AW39" s="27"/>
      <c r="AX39" s="27"/>
    </row>
    <row r="40" spans="1:50" s="28" customFormat="1" ht="12" hidden="1" customHeight="1" outlineLevel="1" x14ac:dyDescent="0.2">
      <c r="A40" s="6"/>
      <c r="B40" s="14"/>
      <c r="C40" s="15">
        <v>900</v>
      </c>
      <c r="D40" s="16">
        <f>C40+125</f>
        <v>1025</v>
      </c>
      <c r="E40" s="16">
        <f>D40+125</f>
        <v>1150</v>
      </c>
      <c r="F40" s="16">
        <f>E40+125</f>
        <v>1275</v>
      </c>
      <c r="G40" s="16">
        <f>F40+125</f>
        <v>1400</v>
      </c>
      <c r="H40" s="17">
        <f>G40+125</f>
        <v>1525</v>
      </c>
      <c r="I40" s="498"/>
      <c r="J40" s="6"/>
      <c r="K40" s="6"/>
      <c r="L40" s="6"/>
      <c r="M40" s="6"/>
      <c r="N40" s="6"/>
      <c r="O40" s="6"/>
      <c r="P40" s="6"/>
      <c r="W40" s="27"/>
      <c r="X40" s="27"/>
      <c r="Y40" s="59"/>
      <c r="Z40" s="27"/>
      <c r="AA40" s="27"/>
      <c r="AB40" s="27"/>
      <c r="AC40" s="27"/>
      <c r="AD40" s="27"/>
      <c r="AE40" s="27"/>
      <c r="AF40" s="27"/>
      <c r="AG40" s="27"/>
      <c r="AH40" s="27"/>
      <c r="AI40" s="27"/>
      <c r="AJ40" s="27"/>
      <c r="AK40" s="27"/>
      <c r="AL40" s="27"/>
      <c r="AM40" s="27"/>
      <c r="AN40" s="27"/>
      <c r="AO40" s="27"/>
      <c r="AP40" s="27"/>
      <c r="AQ40" s="27"/>
      <c r="AR40" s="27"/>
      <c r="AS40" s="27"/>
      <c r="AT40" s="27"/>
      <c r="AU40" s="27"/>
      <c r="AV40" s="27"/>
      <c r="AW40" s="27"/>
      <c r="AX40" s="27"/>
    </row>
    <row r="41" spans="1:50" s="28" customFormat="1" ht="12" hidden="1" customHeight="1" outlineLevel="1" x14ac:dyDescent="0.2">
      <c r="A41" s="6"/>
      <c r="B41" s="18" t="s">
        <v>68</v>
      </c>
      <c r="C41" s="13">
        <v>425</v>
      </c>
      <c r="D41" s="19">
        <v>431</v>
      </c>
      <c r="E41" s="19">
        <v>435</v>
      </c>
      <c r="F41" s="19">
        <v>454</v>
      </c>
      <c r="G41" s="19">
        <v>465</v>
      </c>
      <c r="H41" s="21">
        <v>472</v>
      </c>
      <c r="I41" s="499"/>
      <c r="J41" s="6"/>
      <c r="K41" s="6"/>
      <c r="L41" s="6"/>
      <c r="M41" s="6"/>
      <c r="N41" s="6"/>
      <c r="O41" s="6"/>
      <c r="P41" s="6"/>
      <c r="W41" s="27"/>
      <c r="X41" s="27"/>
      <c r="Y41" s="59"/>
      <c r="Z41" s="27"/>
      <c r="AA41" s="27"/>
      <c r="AB41" s="27"/>
      <c r="AC41" s="27"/>
      <c r="AD41" s="27"/>
      <c r="AE41" s="27"/>
      <c r="AF41" s="27"/>
      <c r="AG41" s="27"/>
      <c r="AH41" s="27"/>
      <c r="AI41" s="27"/>
      <c r="AJ41" s="27"/>
      <c r="AK41" s="27"/>
      <c r="AL41" s="27"/>
      <c r="AM41" s="27"/>
      <c r="AN41" s="27"/>
      <c r="AO41" s="27"/>
      <c r="AP41" s="27"/>
      <c r="AQ41" s="27"/>
      <c r="AR41" s="27"/>
      <c r="AS41" s="27"/>
      <c r="AT41" s="27"/>
      <c r="AU41" s="27"/>
      <c r="AV41" s="27"/>
      <c r="AW41" s="27"/>
      <c r="AX41" s="27"/>
    </row>
    <row r="42" spans="1:50" s="28" customFormat="1" ht="12" hidden="1" customHeight="1" outlineLevel="1" x14ac:dyDescent="0.2">
      <c r="A42" s="6"/>
      <c r="B42" s="18" t="s">
        <v>69</v>
      </c>
      <c r="C42" s="19">
        <v>429</v>
      </c>
      <c r="D42" s="19">
        <v>436</v>
      </c>
      <c r="E42" s="19">
        <v>442</v>
      </c>
      <c r="F42" s="19">
        <v>462</v>
      </c>
      <c r="G42" s="19">
        <v>472</v>
      </c>
      <c r="H42" s="21">
        <v>480</v>
      </c>
      <c r="I42" s="499"/>
      <c r="J42" s="6"/>
      <c r="K42" s="6"/>
      <c r="L42" s="6"/>
      <c r="M42" s="6"/>
      <c r="N42" s="6"/>
      <c r="O42" s="6"/>
      <c r="P42" s="6"/>
      <c r="W42" s="27"/>
      <c r="X42" s="27"/>
      <c r="Y42" s="59"/>
      <c r="Z42" s="27"/>
      <c r="AA42" s="27"/>
      <c r="AB42" s="27"/>
      <c r="AC42" s="27"/>
      <c r="AD42" s="27"/>
      <c r="AE42" s="27"/>
      <c r="AF42" s="27"/>
      <c r="AG42" s="27"/>
      <c r="AH42" s="27"/>
      <c r="AI42" s="27"/>
      <c r="AJ42" s="27"/>
      <c r="AK42" s="27"/>
      <c r="AL42" s="27"/>
      <c r="AM42" s="27"/>
      <c r="AN42" s="27"/>
      <c r="AO42" s="27"/>
      <c r="AP42" s="27"/>
      <c r="AQ42" s="27"/>
      <c r="AR42" s="27"/>
      <c r="AS42" s="27"/>
      <c r="AT42" s="27"/>
      <c r="AU42" s="27"/>
      <c r="AV42" s="27"/>
      <c r="AW42" s="27"/>
      <c r="AX42" s="27"/>
    </row>
    <row r="43" spans="1:50" ht="12" hidden="1" customHeight="1" outlineLevel="1" x14ac:dyDescent="0.2">
      <c r="B43" s="20">
        <v>1460</v>
      </c>
      <c r="C43" s="19">
        <v>435</v>
      </c>
      <c r="D43" s="19">
        <v>444</v>
      </c>
      <c r="E43" s="19">
        <v>450</v>
      </c>
      <c r="F43" s="19">
        <v>470</v>
      </c>
      <c r="G43" s="19">
        <v>480</v>
      </c>
      <c r="H43" s="21">
        <v>487</v>
      </c>
      <c r="I43" s="499"/>
    </row>
    <row r="44" spans="1:50" ht="12" hidden="1" customHeight="1" outlineLevel="1" x14ac:dyDescent="0.2">
      <c r="B44" s="22">
        <f>B43+125</f>
        <v>1585</v>
      </c>
      <c r="C44" s="19">
        <v>441</v>
      </c>
      <c r="D44" s="19">
        <v>451</v>
      </c>
      <c r="E44" s="19">
        <v>458</v>
      </c>
      <c r="F44" s="19">
        <v>477</v>
      </c>
      <c r="G44" s="19">
        <v>487</v>
      </c>
      <c r="H44" s="21">
        <v>494</v>
      </c>
      <c r="I44" s="499"/>
    </row>
    <row r="45" spans="1:50" ht="12" hidden="1" customHeight="1" outlineLevel="1" x14ac:dyDescent="0.2">
      <c r="B45" s="22">
        <f t="shared" ref="B45:B55" si="23">B44+125</f>
        <v>1710</v>
      </c>
      <c r="C45" s="19">
        <v>449</v>
      </c>
      <c r="D45" s="19">
        <v>459</v>
      </c>
      <c r="E45" s="19">
        <v>465</v>
      </c>
      <c r="F45" s="19">
        <v>485</v>
      </c>
      <c r="G45" s="19">
        <v>494</v>
      </c>
      <c r="H45" s="21">
        <v>502</v>
      </c>
      <c r="I45" s="499"/>
    </row>
    <row r="46" spans="1:50" ht="12" hidden="1" customHeight="1" outlineLevel="1" x14ac:dyDescent="0.2">
      <c r="B46" s="22">
        <f t="shared" si="23"/>
        <v>1835</v>
      </c>
      <c r="C46" s="19">
        <v>454</v>
      </c>
      <c r="D46" s="19">
        <v>465</v>
      </c>
      <c r="E46" s="19">
        <v>472</v>
      </c>
      <c r="F46" s="19">
        <v>491</v>
      </c>
      <c r="G46" s="19">
        <v>502</v>
      </c>
      <c r="H46" s="21">
        <v>509</v>
      </c>
      <c r="I46" s="499"/>
    </row>
    <row r="47" spans="1:50" ht="12" hidden="1" customHeight="1" outlineLevel="1" x14ac:dyDescent="0.2">
      <c r="B47" s="22">
        <f t="shared" si="23"/>
        <v>1960</v>
      </c>
      <c r="C47" s="19">
        <v>468</v>
      </c>
      <c r="D47" s="19">
        <v>474</v>
      </c>
      <c r="E47" s="19">
        <v>490</v>
      </c>
      <c r="F47" s="19">
        <v>508</v>
      </c>
      <c r="G47" s="19">
        <v>518</v>
      </c>
      <c r="H47" s="21">
        <v>531</v>
      </c>
      <c r="I47" s="499"/>
    </row>
    <row r="48" spans="1:50" ht="12" hidden="1" customHeight="1" outlineLevel="1" x14ac:dyDescent="0.2">
      <c r="B48" s="22">
        <f t="shared" si="23"/>
        <v>2085</v>
      </c>
      <c r="C48" s="19">
        <v>473</v>
      </c>
      <c r="D48" s="19">
        <v>487</v>
      </c>
      <c r="E48" s="19">
        <v>497</v>
      </c>
      <c r="F48" s="19">
        <v>517</v>
      </c>
      <c r="G48" s="19">
        <v>528</v>
      </c>
      <c r="H48" s="21">
        <v>541</v>
      </c>
      <c r="I48" s="499"/>
    </row>
    <row r="49" spans="1:25" ht="12" hidden="1" customHeight="1" outlineLevel="1" x14ac:dyDescent="0.2">
      <c r="B49" s="22">
        <f t="shared" si="23"/>
        <v>2210</v>
      </c>
      <c r="C49" s="19">
        <v>482</v>
      </c>
      <c r="D49" s="19">
        <v>493</v>
      </c>
      <c r="E49" s="19">
        <v>506</v>
      </c>
      <c r="F49" s="19">
        <v>526</v>
      </c>
      <c r="G49" s="19">
        <v>536</v>
      </c>
      <c r="H49" s="21">
        <v>548</v>
      </c>
      <c r="I49" s="499"/>
    </row>
    <row r="50" spans="1:25" ht="12" hidden="1" customHeight="1" outlineLevel="1" x14ac:dyDescent="0.2">
      <c r="B50" s="22">
        <f t="shared" si="23"/>
        <v>2335</v>
      </c>
      <c r="C50" s="19">
        <v>490</v>
      </c>
      <c r="D50" s="19">
        <v>498</v>
      </c>
      <c r="E50" s="19">
        <v>510</v>
      </c>
      <c r="F50" s="19">
        <v>534</v>
      </c>
      <c r="G50" s="19">
        <v>545</v>
      </c>
      <c r="H50" s="21">
        <v>557</v>
      </c>
      <c r="I50" s="499"/>
    </row>
    <row r="51" spans="1:25" ht="12" hidden="1" customHeight="1" outlineLevel="1" x14ac:dyDescent="0.2">
      <c r="B51" s="22">
        <f t="shared" si="23"/>
        <v>2460</v>
      </c>
      <c r="C51" s="19">
        <v>503</v>
      </c>
      <c r="D51" s="19">
        <v>516</v>
      </c>
      <c r="E51" s="19">
        <v>527</v>
      </c>
      <c r="F51" s="19">
        <v>550</v>
      </c>
      <c r="G51" s="19">
        <v>562</v>
      </c>
      <c r="H51" s="21">
        <v>575</v>
      </c>
      <c r="I51" s="499"/>
    </row>
    <row r="52" spans="1:25" ht="12" hidden="1" customHeight="1" outlineLevel="1" x14ac:dyDescent="0.2">
      <c r="B52" s="22">
        <f t="shared" si="23"/>
        <v>2585</v>
      </c>
      <c r="C52" s="19">
        <v>508</v>
      </c>
      <c r="D52" s="19">
        <v>524</v>
      </c>
      <c r="E52" s="19">
        <v>534</v>
      </c>
      <c r="F52" s="19">
        <v>559</v>
      </c>
      <c r="G52" s="19">
        <v>575</v>
      </c>
      <c r="H52" s="21">
        <v>582</v>
      </c>
      <c r="I52" s="499"/>
    </row>
    <row r="53" spans="1:25" ht="12" hidden="1" customHeight="1" outlineLevel="1" x14ac:dyDescent="0.2">
      <c r="B53" s="22">
        <f t="shared" si="23"/>
        <v>2710</v>
      </c>
      <c r="C53" s="19">
        <v>517</v>
      </c>
      <c r="D53" s="19">
        <v>531</v>
      </c>
      <c r="E53" s="19">
        <v>541</v>
      </c>
      <c r="F53" s="19">
        <v>568</v>
      </c>
      <c r="G53" s="19">
        <v>580</v>
      </c>
      <c r="H53" s="21">
        <v>591</v>
      </c>
      <c r="I53" s="499"/>
    </row>
    <row r="54" spans="1:25" ht="12" hidden="1" customHeight="1" outlineLevel="1" x14ac:dyDescent="0.2">
      <c r="B54" s="22">
        <f t="shared" si="23"/>
        <v>2835</v>
      </c>
      <c r="C54" s="19">
        <v>526</v>
      </c>
      <c r="D54" s="19">
        <v>539</v>
      </c>
      <c r="E54" s="19">
        <v>550</v>
      </c>
      <c r="F54" s="19">
        <v>575</v>
      </c>
      <c r="G54" s="19">
        <v>590</v>
      </c>
      <c r="H54" s="21">
        <v>603</v>
      </c>
      <c r="I54" s="499"/>
    </row>
    <row r="55" spans="1:25" ht="12" hidden="1" customHeight="1" outlineLevel="1" thickBot="1" x14ac:dyDescent="0.25">
      <c r="B55" s="23">
        <f t="shared" si="23"/>
        <v>2960</v>
      </c>
      <c r="C55" s="24">
        <v>539</v>
      </c>
      <c r="D55" s="24">
        <v>551</v>
      </c>
      <c r="E55" s="24">
        <v>565</v>
      </c>
      <c r="F55" s="24">
        <v>591</v>
      </c>
      <c r="G55" s="24">
        <v>609</v>
      </c>
      <c r="H55" s="25">
        <v>619</v>
      </c>
      <c r="I55" s="499"/>
    </row>
    <row r="56" spans="1:25" s="29" customFormat="1" ht="12" customHeight="1" collapsed="1" x14ac:dyDescent="0.2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Y56" s="60"/>
    </row>
    <row r="57" spans="1:25" s="29" customFormat="1" ht="12" customHeight="1" x14ac:dyDescent="0.2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Y57" s="60"/>
    </row>
  </sheetData>
  <protectedRanges>
    <protectedRange sqref="A40:A57 G4:G5 B5 A23:A38 H5:I5 R6:R14 D4:E5 R3:V5 O4:O5 N15:T15 J44:P45 A16:V17 B3:Q3 A1:V1 J4:L5 J25:N26 B15:G15 B12 G7:J7 J15:K15 F12:I14" name="Диапазон1"/>
    <protectedRange sqref="E12:I14 D4:E5 H5:I5 O4:O5 B4:B6 G4:G5 J4:K5 F7:J7 A7:A14 R6:R14" name="Диапазон1_2"/>
    <protectedRange sqref="A27:A34 A56:D57 A46:A55 J46:P48 J27:N29 A35:D38" name="Диапазон1_4"/>
    <protectedRange sqref="J19:K20" name="Диапазон1_10"/>
    <protectedRange sqref="A19:A20 J19:K20" name="Диапазон1_2_2"/>
    <protectedRange sqref="B2:V2" name="Диапазон1_1"/>
    <protectedRange sqref="A5" name="Диапазон1_2_3"/>
    <protectedRange sqref="B9:B11 G9:J11" name="Диапазон1_8"/>
    <protectedRange sqref="F9:J11" name="Диапазон1_2_7"/>
    <protectedRange sqref="G8:J8" name="Диапазон1_5_1"/>
    <protectedRange sqref="F8:J8" name="Диапазон1_2_3_1"/>
  </protectedRanges>
  <mergeCells count="18">
    <mergeCell ref="B8:K8"/>
    <mergeCell ref="B9:J9"/>
    <mergeCell ref="B10:J10"/>
    <mergeCell ref="B11:J11"/>
    <mergeCell ref="W22:X22"/>
    <mergeCell ref="A2:D2"/>
    <mergeCell ref="Q16:V16"/>
    <mergeCell ref="B5:M5"/>
    <mergeCell ref="A16:O16"/>
    <mergeCell ref="L15:M15"/>
    <mergeCell ref="L14:M14"/>
    <mergeCell ref="L13:M13"/>
    <mergeCell ref="L12:M12"/>
    <mergeCell ref="L11:M11"/>
    <mergeCell ref="L10:M10"/>
    <mergeCell ref="L9:M9"/>
    <mergeCell ref="L7:M7"/>
    <mergeCell ref="W21:X21"/>
  </mergeCells>
  <dataValidations count="2">
    <dataValidation type="list" allowBlank="1" showInputMessage="1" showErrorMessage="1" sqref="B5:M5">
      <formula1>ПереченьЗаполнений</formula1>
    </dataValidation>
    <dataValidation type="list" allowBlank="1" showInputMessage="1" showErrorMessage="1" sqref="L7:M7 L9:M14">
      <formula1>Ответы</formula1>
    </dataValidation>
  </dataValidations>
  <hyperlinks>
    <hyperlink ref="A2" location="Содержание!B1" display="Вернуться к содержанию"/>
  </hyperlinks>
  <pageMargins left="0.78740157480314965" right="0" top="0" bottom="0" header="0.35433070866141736" footer="0.35433070866141736"/>
  <pageSetup paperSize="9" scale="50" orientation="portrait" r:id="rId1"/>
  <headerFooter alignWithMargins="0"/>
  <ignoredErrors>
    <ignoredError sqref="O20:O21 B20:B21" numberStoredAsText="1"/>
    <ignoredError sqref="O19" unlockedFormula="1"/>
  </ignoredErrors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data!$A$2:$A$3</xm:f>
          </x14:formula1>
          <xm:sqref>Y4:Y5 M8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14999847407452621"/>
  </sheetPr>
  <dimension ref="A1:BO40"/>
  <sheetViews>
    <sheetView showGridLines="0" view="pageBreakPreview" zoomScaleNormal="110" zoomScaleSheetLayoutView="100" workbookViewId="0">
      <selection activeCell="E34" sqref="E34"/>
    </sheetView>
  </sheetViews>
  <sheetFormatPr defaultRowHeight="12.75" outlineLevelRow="1" x14ac:dyDescent="0.2"/>
  <cols>
    <col min="1" max="1" width="4.5703125" customWidth="1"/>
    <col min="2" max="2" width="61.85546875" customWidth="1"/>
    <col min="3" max="3" width="30.28515625" customWidth="1"/>
    <col min="4" max="4" width="12" customWidth="1"/>
    <col min="5" max="5" width="14.140625" customWidth="1"/>
  </cols>
  <sheetData>
    <row r="1" spans="1:5" ht="61.5" customHeight="1" x14ac:dyDescent="0.7">
      <c r="A1" s="426" t="s">
        <v>412</v>
      </c>
      <c r="B1" s="240"/>
      <c r="C1" s="240"/>
      <c r="D1" s="314"/>
      <c r="E1" s="315"/>
    </row>
    <row r="2" spans="1:5" ht="22.5" customHeight="1" x14ac:dyDescent="0.2">
      <c r="A2" s="582" t="s">
        <v>140</v>
      </c>
      <c r="B2" s="582"/>
      <c r="E2" s="317"/>
    </row>
    <row r="3" spans="1:5" ht="18" x14ac:dyDescent="0.25">
      <c r="A3" s="219" t="s">
        <v>361</v>
      </c>
      <c r="B3" s="219"/>
      <c r="C3" s="219"/>
      <c r="D3" s="219"/>
      <c r="E3" s="220"/>
    </row>
    <row r="4" spans="1:5" ht="9.75" customHeight="1" x14ac:dyDescent="0.25">
      <c r="A4" s="235"/>
      <c r="B4" s="235"/>
      <c r="D4" s="235"/>
      <c r="E4" s="317"/>
    </row>
    <row r="5" spans="1:5" ht="28.5" customHeight="1" x14ac:dyDescent="0.25">
      <c r="A5" s="581" t="s">
        <v>360</v>
      </c>
      <c r="B5" s="581"/>
      <c r="D5" s="237"/>
      <c r="E5" s="317"/>
    </row>
    <row r="6" spans="1:5" ht="20.25" customHeight="1" x14ac:dyDescent="0.25">
      <c r="A6" s="237"/>
      <c r="B6" s="369" t="s">
        <v>413</v>
      </c>
      <c r="C6" s="222"/>
      <c r="D6" s="237"/>
      <c r="E6" s="317"/>
    </row>
    <row r="7" spans="1:5" ht="20.25" customHeight="1" x14ac:dyDescent="0.25">
      <c r="A7" s="237"/>
      <c r="B7" s="369" t="s">
        <v>277</v>
      </c>
      <c r="C7" s="222"/>
      <c r="D7" s="237"/>
      <c r="E7" s="317"/>
    </row>
    <row r="8" spans="1:5" ht="20.25" customHeight="1" x14ac:dyDescent="0.25">
      <c r="A8" s="237"/>
      <c r="B8" s="369" t="s">
        <v>278</v>
      </c>
      <c r="C8" s="222"/>
      <c r="E8" s="317"/>
    </row>
    <row r="9" spans="1:5" ht="20.25" customHeight="1" x14ac:dyDescent="0.25">
      <c r="A9" s="237"/>
      <c r="B9" s="369" t="s">
        <v>279</v>
      </c>
      <c r="C9" s="222"/>
      <c r="E9" s="317"/>
    </row>
    <row r="10" spans="1:5" ht="20.25" customHeight="1" x14ac:dyDescent="0.25">
      <c r="A10" s="237"/>
      <c r="B10" s="369" t="s">
        <v>280</v>
      </c>
      <c r="C10" s="222"/>
      <c r="D10" s="237"/>
      <c r="E10" s="317"/>
    </row>
    <row r="11" spans="1:5" ht="20.25" customHeight="1" x14ac:dyDescent="0.25">
      <c r="A11" s="237"/>
      <c r="B11" s="369" t="s">
        <v>285</v>
      </c>
      <c r="D11" s="237"/>
      <c r="E11" s="317"/>
    </row>
    <row r="12" spans="1:5" ht="27.75" customHeight="1" x14ac:dyDescent="0.25">
      <c r="A12" s="237"/>
      <c r="B12" s="369" t="s">
        <v>364</v>
      </c>
      <c r="D12" s="237"/>
      <c r="E12" s="317"/>
    </row>
    <row r="13" spans="1:5" ht="25.5" customHeight="1" x14ac:dyDescent="0.25">
      <c r="A13" s="237"/>
      <c r="B13" s="237"/>
      <c r="D13" s="237"/>
      <c r="E13" s="317"/>
    </row>
    <row r="14" spans="1:5" ht="25.5" customHeight="1" x14ac:dyDescent="0.25">
      <c r="A14" s="237"/>
      <c r="B14" s="237"/>
      <c r="D14" s="237"/>
      <c r="E14" s="317"/>
    </row>
    <row r="15" spans="1:5" ht="25.5" customHeight="1" x14ac:dyDescent="0.25">
      <c r="A15" s="237"/>
      <c r="B15" s="237"/>
      <c r="D15" s="237"/>
      <c r="E15" s="317"/>
    </row>
    <row r="16" spans="1:5" ht="25.5" customHeight="1" x14ac:dyDescent="0.25">
      <c r="A16" s="237"/>
      <c r="B16" s="237"/>
      <c r="D16" s="237"/>
      <c r="E16" s="317"/>
    </row>
    <row r="17" spans="1:67" ht="25.5" customHeight="1" x14ac:dyDescent="0.25">
      <c r="A17" s="237"/>
      <c r="B17" s="237"/>
      <c r="C17" s="222" t="s">
        <v>274</v>
      </c>
      <c r="D17" s="237"/>
      <c r="E17" s="317"/>
    </row>
    <row r="18" spans="1:67" ht="19.5" customHeight="1" x14ac:dyDescent="0.7">
      <c r="A18" s="304"/>
      <c r="B18" s="369"/>
      <c r="C18" s="222" t="s">
        <v>275</v>
      </c>
      <c r="D18" s="369"/>
      <c r="E18" s="317"/>
    </row>
    <row r="19" spans="1:67" ht="17.25" customHeight="1" x14ac:dyDescent="0.7">
      <c r="A19" s="304"/>
      <c r="B19" s="369"/>
      <c r="C19" s="580" t="s">
        <v>140</v>
      </c>
      <c r="D19" s="580"/>
      <c r="E19" s="580"/>
    </row>
    <row r="20" spans="1:67" s="83" customFormat="1" ht="23.25" customHeight="1" x14ac:dyDescent="0.25">
      <c r="A20" s="327"/>
      <c r="B20" s="327"/>
      <c r="C20" s="327"/>
      <c r="D20" s="327"/>
      <c r="E20" s="328"/>
      <c r="F20"/>
      <c r="G20"/>
      <c r="H20"/>
      <c r="I20"/>
      <c r="J20"/>
      <c r="K20"/>
      <c r="L20"/>
      <c r="M20"/>
      <c r="N20"/>
      <c r="O20"/>
      <c r="P20"/>
      <c r="Q20"/>
      <c r="R20"/>
      <c r="S20" s="82"/>
      <c r="T20" s="82"/>
      <c r="U20" s="82"/>
      <c r="V20" s="82"/>
      <c r="W20" s="82"/>
      <c r="X20" s="82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</row>
    <row r="21" spans="1:67" s="83" customFormat="1" ht="23.25" customHeight="1" x14ac:dyDescent="0.25">
      <c r="A21" s="409"/>
      <c r="B21" s="409" t="s">
        <v>478</v>
      </c>
      <c r="C21" s="409"/>
      <c r="D21" s="409"/>
      <c r="E21" s="404"/>
      <c r="F21"/>
      <c r="G21"/>
      <c r="H21"/>
      <c r="I21"/>
      <c r="J21"/>
      <c r="K21"/>
      <c r="L21"/>
      <c r="M21"/>
      <c r="N21"/>
      <c r="O21"/>
      <c r="P21"/>
      <c r="Q21"/>
      <c r="R21"/>
      <c r="S21" s="82"/>
      <c r="T21" s="82"/>
      <c r="U21" s="82"/>
      <c r="V21" s="82"/>
      <c r="W21" s="82"/>
      <c r="X21" s="82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</row>
    <row r="22" spans="1:67" s="83" customFormat="1" ht="16.5" customHeight="1" x14ac:dyDescent="0.25">
      <c r="A22" s="409"/>
      <c r="B22" s="507" t="s">
        <v>317</v>
      </c>
      <c r="C22" s="409"/>
      <c r="D22" s="409"/>
      <c r="E22" s="405">
        <v>1000</v>
      </c>
      <c r="F22"/>
      <c r="G22"/>
      <c r="H22"/>
      <c r="I22"/>
      <c r="J22"/>
      <c r="K22"/>
      <c r="L22"/>
      <c r="M22"/>
      <c r="N22"/>
      <c r="O22"/>
      <c r="P22"/>
      <c r="Q22"/>
      <c r="R22"/>
      <c r="S22" s="82"/>
      <c r="T22" s="82"/>
      <c r="U22" s="82"/>
      <c r="V22" s="82"/>
      <c r="W22" s="82"/>
      <c r="X22" s="8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</row>
    <row r="23" spans="1:67" s="83" customFormat="1" ht="16.5" customHeight="1" x14ac:dyDescent="0.25">
      <c r="A23" s="410"/>
      <c r="B23" s="507" t="s">
        <v>316</v>
      </c>
      <c r="C23" s="411"/>
      <c r="D23" s="411"/>
      <c r="E23" s="405">
        <v>1000</v>
      </c>
      <c r="F23"/>
      <c r="G23"/>
      <c r="H23"/>
      <c r="I23"/>
      <c r="J23"/>
      <c r="K23"/>
      <c r="L23"/>
      <c r="M23"/>
      <c r="N23"/>
      <c r="O23"/>
      <c r="P23"/>
      <c r="Q23"/>
      <c r="R23"/>
      <c r="S23" s="82"/>
      <c r="T23" s="82"/>
      <c r="U23" s="82"/>
      <c r="V23" s="82"/>
      <c r="W23" s="82"/>
      <c r="X23" s="82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</row>
    <row r="24" spans="1:67" ht="15" x14ac:dyDescent="0.2">
      <c r="A24" s="95"/>
      <c r="B24" s="414" t="s">
        <v>479</v>
      </c>
      <c r="C24" s="95"/>
      <c r="D24" s="95"/>
      <c r="E24" s="529">
        <f>($E$22*$E$23)/1000000</f>
        <v>1</v>
      </c>
    </row>
    <row r="25" spans="1:67" s="70" customFormat="1" ht="24.75" customHeight="1" x14ac:dyDescent="0.2">
      <c r="A25" s="117"/>
      <c r="B25" s="408" t="s">
        <v>365</v>
      </c>
      <c r="C25" s="118"/>
      <c r="D25" s="118"/>
      <c r="E25" s="404"/>
      <c r="F25"/>
      <c r="G25"/>
      <c r="H25"/>
      <c r="I25"/>
      <c r="J25"/>
      <c r="K25"/>
      <c r="L25"/>
      <c r="M25"/>
      <c r="N25"/>
      <c r="O25"/>
      <c r="P25"/>
      <c r="Q25"/>
      <c r="R25"/>
      <c r="S25" s="93"/>
      <c r="T25" s="93"/>
      <c r="U25" s="76"/>
      <c r="V25" s="76"/>
      <c r="W25" s="76"/>
      <c r="X25" s="76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</row>
    <row r="26" spans="1:67" s="83" customFormat="1" ht="23.25" customHeight="1" x14ac:dyDescent="0.25">
      <c r="A26" s="402"/>
      <c r="B26" s="584" t="s">
        <v>247</v>
      </c>
      <c r="C26" s="584"/>
      <c r="D26" s="584"/>
      <c r="E26" s="402"/>
      <c r="F26"/>
      <c r="G26"/>
      <c r="H26"/>
      <c r="I26"/>
      <c r="J26"/>
      <c r="K26"/>
      <c r="L26"/>
      <c r="M26"/>
      <c r="N26"/>
      <c r="O26"/>
      <c r="P26"/>
      <c r="Q26"/>
      <c r="R26"/>
      <c r="S26" s="82"/>
      <c r="T26" s="82"/>
      <c r="U26" s="82"/>
      <c r="V26" s="82"/>
      <c r="W26" s="82"/>
      <c r="X26" s="82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</row>
    <row r="27" spans="1:67" s="83" customFormat="1" ht="23.25" customHeight="1" x14ac:dyDescent="0.25">
      <c r="A27" s="117"/>
      <c r="B27" s="257" t="s">
        <v>103</v>
      </c>
      <c r="C27" s="118"/>
      <c r="D27" s="118"/>
      <c r="E27" s="404"/>
      <c r="F27"/>
      <c r="G27"/>
      <c r="H27"/>
      <c r="I27"/>
      <c r="J27"/>
      <c r="K27"/>
      <c r="L27"/>
      <c r="M27"/>
      <c r="N27"/>
      <c r="O27"/>
      <c r="P27"/>
      <c r="Q27"/>
      <c r="R27"/>
      <c r="S27" s="82"/>
      <c r="T27" s="82"/>
      <c r="U27" s="82"/>
      <c r="V27" s="82"/>
      <c r="W27" s="82"/>
      <c r="X27" s="82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</row>
    <row r="28" spans="1:67" s="83" customFormat="1" ht="23.25" customHeight="1" x14ac:dyDescent="0.25">
      <c r="A28" s="117"/>
      <c r="B28" s="585" t="s">
        <v>384</v>
      </c>
      <c r="C28" s="585"/>
      <c r="D28" s="406">
        <v>1.1499999999999999</v>
      </c>
      <c r="E28" s="405" t="s">
        <v>95</v>
      </c>
      <c r="F28" s="249"/>
      <c r="G28" s="249"/>
      <c r="H28" s="249"/>
      <c r="I28"/>
      <c r="J28"/>
      <c r="K28"/>
      <c r="L28"/>
      <c r="M28"/>
      <c r="N28"/>
      <c r="O28"/>
      <c r="P28"/>
      <c r="Q28"/>
      <c r="R28"/>
      <c r="S28" s="82"/>
      <c r="T28" s="82"/>
      <c r="U28" s="82"/>
      <c r="V28" s="82"/>
      <c r="W28" s="82"/>
      <c r="X28" s="82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</row>
    <row r="29" spans="1:67" s="83" customFormat="1" ht="23.25" customHeight="1" x14ac:dyDescent="0.25">
      <c r="A29" s="117"/>
      <c r="B29" s="585" t="s">
        <v>385</v>
      </c>
      <c r="C29" s="585"/>
      <c r="D29" s="406"/>
      <c r="E29" s="413"/>
      <c r="F29" s="249"/>
      <c r="G29" s="249"/>
      <c r="H29" s="249"/>
      <c r="I29"/>
      <c r="J29"/>
      <c r="K29"/>
      <c r="L29"/>
      <c r="M29"/>
      <c r="N29"/>
      <c r="O29"/>
      <c r="P29"/>
      <c r="Q29"/>
      <c r="R29"/>
      <c r="S29" s="82"/>
      <c r="T29" s="82"/>
      <c r="U29" s="82"/>
      <c r="V29" s="82"/>
      <c r="W29" s="82"/>
      <c r="X29" s="82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</row>
    <row r="30" spans="1:67" s="83" customFormat="1" ht="23.25" customHeight="1" x14ac:dyDescent="0.25">
      <c r="A30" s="117"/>
      <c r="B30" s="585" t="s">
        <v>387</v>
      </c>
      <c r="C30" s="585"/>
      <c r="D30" s="407">
        <v>1.1000000000000001</v>
      </c>
      <c r="E30" s="405" t="s">
        <v>95</v>
      </c>
      <c r="F30" s="396"/>
      <c r="G30" s="396"/>
      <c r="H30" s="396"/>
      <c r="I30"/>
      <c r="J30"/>
      <c r="K30"/>
      <c r="L30"/>
      <c r="M30"/>
      <c r="N30"/>
      <c r="O30"/>
      <c r="P30"/>
      <c r="Q30"/>
      <c r="R30"/>
      <c r="S30" s="82"/>
      <c r="T30" s="82"/>
      <c r="U30" s="82"/>
      <c r="V30" s="82"/>
      <c r="W30" s="82"/>
      <c r="X30" s="82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</row>
    <row r="31" spans="1:67" s="83" customFormat="1" ht="23.25" customHeight="1" x14ac:dyDescent="0.25">
      <c r="A31" s="117"/>
      <c r="B31" s="586" t="s">
        <v>381</v>
      </c>
      <c r="C31" s="586"/>
      <c r="D31" s="407">
        <v>1.1399999999999999</v>
      </c>
      <c r="E31" s="405" t="s">
        <v>95</v>
      </c>
      <c r="F31" s="403"/>
      <c r="G31" s="403"/>
      <c r="H31" s="403"/>
      <c r="I31"/>
      <c r="J31"/>
      <c r="K31"/>
      <c r="L31"/>
      <c r="M31"/>
      <c r="N31"/>
      <c r="O31"/>
      <c r="P31"/>
      <c r="Q31"/>
      <c r="R31"/>
      <c r="S31" s="82"/>
      <c r="T31" s="82"/>
      <c r="U31" s="82"/>
      <c r="V31" s="82"/>
      <c r="W31" s="82"/>
      <c r="X31" s="82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</row>
    <row r="32" spans="1:67" s="83" customFormat="1" ht="23.25" customHeight="1" x14ac:dyDescent="0.25">
      <c r="A32" s="117"/>
      <c r="B32" s="549" t="s">
        <v>388</v>
      </c>
      <c r="C32" s="549"/>
      <c r="D32" s="406">
        <v>1.1000000000000001</v>
      </c>
      <c r="E32" s="405" t="s">
        <v>95</v>
      </c>
      <c r="F32" s="256"/>
      <c r="G32" s="256"/>
      <c r="H32" s="256"/>
      <c r="I32"/>
      <c r="J32"/>
      <c r="K32"/>
      <c r="L32"/>
      <c r="M32"/>
      <c r="N32"/>
      <c r="O32"/>
      <c r="P32"/>
      <c r="Q32"/>
      <c r="R32"/>
      <c r="S32" s="82"/>
      <c r="T32" s="82"/>
      <c r="U32" s="82"/>
      <c r="V32" s="82"/>
      <c r="W32" s="82"/>
      <c r="X32" s="8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</row>
    <row r="33" spans="1:67" s="70" customFormat="1" ht="21.75" customHeight="1" x14ac:dyDescent="0.2">
      <c r="A33" s="117"/>
      <c r="B33" s="583" t="s">
        <v>383</v>
      </c>
      <c r="C33" s="583"/>
      <c r="D33" s="406">
        <v>1.1000000000000001</v>
      </c>
      <c r="E33" s="405" t="s">
        <v>95</v>
      </c>
      <c r="F33" s="249"/>
      <c r="G33" s="249"/>
      <c r="H33" s="249"/>
      <c r="I33"/>
      <c r="J33"/>
      <c r="K33"/>
      <c r="L33"/>
      <c r="M33"/>
      <c r="N33"/>
      <c r="O33"/>
      <c r="P33"/>
      <c r="Q33"/>
      <c r="R33"/>
      <c r="S33" s="76"/>
      <c r="T33" s="76"/>
      <c r="U33" s="76"/>
      <c r="V33" s="76"/>
      <c r="W33" s="76"/>
      <c r="X33" s="76"/>
      <c r="Y33" s="71"/>
      <c r="Z33" s="71"/>
      <c r="AA33" s="71"/>
      <c r="AB33" s="71"/>
      <c r="AC33" s="71"/>
      <c r="AD33" s="71"/>
      <c r="AE33" s="71"/>
      <c r="AF33" s="71"/>
      <c r="AG33" s="71"/>
      <c r="AH33" s="71"/>
      <c r="AI33" s="71"/>
      <c r="AJ33" s="71"/>
      <c r="AK33" s="71"/>
      <c r="AL33" s="71"/>
      <c r="AM33" s="71"/>
      <c r="AN33" s="71"/>
      <c r="AO33" s="71"/>
      <c r="AP33" s="71"/>
      <c r="AQ33" s="71"/>
      <c r="AR33" s="71"/>
      <c r="AS33" s="71"/>
      <c r="AT33" s="71"/>
      <c r="BN33"/>
      <c r="BO33"/>
    </row>
    <row r="34" spans="1:67" s="70" customFormat="1" ht="21.75" hidden="1" customHeight="1" outlineLevel="1" x14ac:dyDescent="0.2">
      <c r="A34" s="300"/>
      <c r="B34" s="527" t="s">
        <v>498</v>
      </c>
      <c r="C34" s="300"/>
      <c r="D34" s="300"/>
      <c r="E34" s="528">
        <f>Содержание!$C$12</f>
        <v>0.2</v>
      </c>
      <c r="F34" s="249"/>
      <c r="G34" s="249"/>
      <c r="H34" s="249"/>
      <c r="I34"/>
      <c r="J34"/>
      <c r="K34"/>
      <c r="L34"/>
      <c r="M34"/>
      <c r="N34"/>
      <c r="O34"/>
      <c r="P34"/>
      <c r="Q34"/>
      <c r="R34"/>
      <c r="S34" s="76"/>
      <c r="T34" s="76"/>
      <c r="U34" s="76"/>
      <c r="V34" s="76"/>
      <c r="W34" s="76"/>
      <c r="X34" s="76"/>
      <c r="Y34" s="71"/>
      <c r="Z34" s="71"/>
      <c r="AA34" s="71"/>
      <c r="AB34" s="71"/>
      <c r="AC34" s="71"/>
      <c r="AD34" s="71"/>
      <c r="AE34" s="71"/>
      <c r="AF34" s="71"/>
      <c r="AG34" s="71"/>
      <c r="AH34" s="71"/>
      <c r="AI34" s="71"/>
      <c r="AJ34" s="71"/>
      <c r="AK34" s="71"/>
      <c r="AL34" s="71"/>
      <c r="AM34" s="71"/>
      <c r="AN34" s="71"/>
      <c r="AO34" s="71"/>
      <c r="AP34" s="71"/>
      <c r="AQ34" s="71"/>
      <c r="AR34" s="71"/>
      <c r="AS34" s="71"/>
      <c r="AT34" s="71"/>
      <c r="BN34"/>
      <c r="BO34"/>
    </row>
    <row r="35" spans="1:67" s="70" customFormat="1" ht="21.75" hidden="1" customHeight="1" outlineLevel="1" x14ac:dyDescent="0.2">
      <c r="A35" s="300"/>
      <c r="B35" s="527" t="s">
        <v>484</v>
      </c>
      <c r="C35" s="300"/>
      <c r="D35" s="300"/>
      <c r="E35" s="528">
        <f>Содержание!$C$11</f>
        <v>0</v>
      </c>
      <c r="F35"/>
      <c r="G35"/>
      <c r="H35"/>
      <c r="I35"/>
      <c r="J35"/>
      <c r="K35"/>
      <c r="L35"/>
      <c r="M35"/>
      <c r="N35"/>
      <c r="O35"/>
      <c r="P35"/>
      <c r="Q35"/>
      <c r="S35" s="76"/>
      <c r="AI35" s="71"/>
      <c r="AJ35" s="71"/>
      <c r="AK35" s="71"/>
      <c r="AL35" s="71"/>
      <c r="AM35" s="71"/>
      <c r="AN35" s="71"/>
      <c r="AO35" s="71"/>
      <c r="AP35" s="71"/>
      <c r="AQ35" s="71"/>
      <c r="AR35" s="71"/>
      <c r="AS35" s="71"/>
      <c r="AT35" s="71"/>
    </row>
    <row r="36" spans="1:67" s="70" customFormat="1" ht="13.5" customHeight="1" collapsed="1" x14ac:dyDescent="0.2">
      <c r="A36" s="408"/>
      <c r="B36" s="420"/>
      <c r="C36" s="408"/>
      <c r="D36" s="408"/>
      <c r="E36"/>
      <c r="F36"/>
      <c r="G36"/>
      <c r="H36"/>
      <c r="I36"/>
      <c r="J36"/>
      <c r="K36"/>
      <c r="L36"/>
      <c r="M36"/>
      <c r="N36"/>
      <c r="O36"/>
      <c r="P36"/>
      <c r="Q36"/>
      <c r="S36" s="76"/>
      <c r="AI36" s="71"/>
      <c r="AJ36" s="71"/>
      <c r="AK36" s="71"/>
      <c r="AL36" s="71"/>
      <c r="AM36" s="71"/>
      <c r="AN36" s="71"/>
      <c r="AO36" s="71"/>
      <c r="AP36" s="71"/>
      <c r="AQ36" s="71"/>
      <c r="AR36" s="71"/>
      <c r="AS36" s="71"/>
      <c r="AT36" s="71"/>
    </row>
    <row r="37" spans="1:67" ht="15" x14ac:dyDescent="0.2">
      <c r="A37" s="95"/>
      <c r="B37" s="414" t="s">
        <v>363</v>
      </c>
      <c r="C37" s="95"/>
      <c r="D37" s="95"/>
      <c r="E37" s="412">
        <f>ROUND(VLOOKUP(B37,'Прайс доп.опции'!$A$61:$F$90,6,FALSE)*VLOOKUP(B26,data!$A$19:$B$25,2,FALSE)*IF(E28="да",D28, 1)*IF(E30="да",D30, 1)*IF(E31="да",D31, 1)*IF(E32="да",D32, 1)*IF(E33="да",D33, 1)*(1+$E$34)*(1-$E$35),0)</f>
        <v>125</v>
      </c>
    </row>
    <row r="39" spans="1:67" ht="15.75" x14ac:dyDescent="0.25">
      <c r="A39" s="95"/>
      <c r="B39" s="542" t="s">
        <v>492</v>
      </c>
      <c r="C39" s="95"/>
      <c r="D39" s="95"/>
      <c r="E39" s="541">
        <f>ROUND(E37*E24,2)</f>
        <v>125</v>
      </c>
    </row>
    <row r="40" spans="1:67" ht="15.75" x14ac:dyDescent="0.25">
      <c r="A40" s="231"/>
      <c r="B40" s="542" t="s">
        <v>487</v>
      </c>
      <c r="C40" s="231"/>
      <c r="D40" s="540"/>
      <c r="E40" s="541">
        <f>ROUND(E37*(1+Содержание!C12)/(1-E35)*E24,2)</f>
        <v>150</v>
      </c>
    </row>
  </sheetData>
  <protectedRanges>
    <protectedRange sqref="B1:D1 C6:C10 C3 C15:C18 D10:D16 D3:D7 A18:B19 A3:B16" name="Диапазон1_4"/>
    <protectedRange sqref="R33:R36 N33:Q34 K33:M36 E35:J36 A20:R20 N26:R32 C25:D25 I33:I34 A25:A34 A35:C36 F25:R25 F21:R23 A21:D23" name="Диапазон1"/>
    <protectedRange sqref="B26 H26:L27 E26:F27 I28:L32 E29 E21:E23 E25" name="Диапазон1_3"/>
    <protectedRange sqref="B26 H26:K27 E26:F27 I28:K32 E29 E21:E23 E25" name="Диапазон1_2_1"/>
    <protectedRange sqref="B30:B34 F28:H34" name="Диапазон1_5"/>
    <protectedRange sqref="F28:H34" name="Диапазон1_2_2"/>
  </protectedRanges>
  <mergeCells count="10">
    <mergeCell ref="C19:E19"/>
    <mergeCell ref="A5:B5"/>
    <mergeCell ref="A2:B2"/>
    <mergeCell ref="B33:C33"/>
    <mergeCell ref="B26:D26"/>
    <mergeCell ref="B28:C28"/>
    <mergeCell ref="B29:C29"/>
    <mergeCell ref="B30:C30"/>
    <mergeCell ref="B31:C31"/>
    <mergeCell ref="B32:C32"/>
  </mergeCells>
  <dataValidations count="4">
    <dataValidation type="whole" allowBlank="1" showInputMessage="1" showErrorMessage="1" sqref="E22">
      <formula1>500</formula1>
      <formula2>5000</formula2>
    </dataValidation>
    <dataValidation type="whole" allowBlank="1" showInputMessage="1" showErrorMessage="1" sqref="E23">
      <formula1>450</formula1>
      <formula2>3210</formula2>
    </dataValidation>
    <dataValidation type="list" allowBlank="1" showInputMessage="1" showErrorMessage="1" sqref="B26:D26">
      <formula1>ПереченьЗаполнений</formula1>
    </dataValidation>
    <dataValidation type="list" allowBlank="1" showInputMessage="1" showErrorMessage="1" sqref="E28 E30:E33">
      <formula1>Ответы</formula1>
    </dataValidation>
  </dataValidations>
  <hyperlinks>
    <hyperlink ref="A2" location="Содержание!B1" display="Вернуться к содержанию"/>
    <hyperlink ref="C19" location="Содержание!B1" display="Вернуться к содержанию"/>
  </hyperlinks>
  <pageMargins left="0.7" right="0.7" top="0.75" bottom="0.75" header="0.3" footer="0.3"/>
  <pageSetup scale="62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0FE9C"/>
  </sheetPr>
  <dimension ref="A1:AU94"/>
  <sheetViews>
    <sheetView showGridLines="0" view="pageBreakPreview" zoomScale="80" zoomScaleNormal="100" zoomScaleSheetLayoutView="80" workbookViewId="0">
      <selection activeCell="T7" sqref="T7"/>
    </sheetView>
  </sheetViews>
  <sheetFormatPr defaultColWidth="9.140625" defaultRowHeight="11.25" outlineLevelRow="1" x14ac:dyDescent="0.2"/>
  <cols>
    <col min="1" max="1" width="12.7109375" style="6" customWidth="1"/>
    <col min="2" max="2" width="17.28515625" style="6" customWidth="1"/>
    <col min="3" max="3" width="28.28515625" style="6" customWidth="1"/>
    <col min="4" max="4" width="17" style="6" customWidth="1"/>
    <col min="5" max="5" width="10.85546875" style="6" customWidth="1"/>
    <col min="6" max="6" width="14.42578125" style="6" customWidth="1"/>
    <col min="7" max="7" width="1.7109375" style="6" customWidth="1"/>
    <col min="8" max="8" width="7.140625" style="6" customWidth="1"/>
    <col min="9" max="9" width="8" style="6" customWidth="1"/>
    <col min="10" max="10" width="7.140625" style="6" customWidth="1"/>
    <col min="11" max="11" width="9" style="6" customWidth="1"/>
    <col min="12" max="14" width="7.140625" style="6" customWidth="1"/>
    <col min="15" max="15" width="12.7109375" style="6" customWidth="1"/>
    <col min="16" max="19" width="7.140625" style="6" customWidth="1"/>
    <col min="20" max="20" width="49.5703125" style="29" customWidth="1"/>
    <col min="21" max="21" width="5" style="29" customWidth="1"/>
    <col min="22" max="22" width="5.28515625" style="60" customWidth="1"/>
    <col min="23" max="24" width="5.140625" style="29" customWidth="1"/>
    <col min="25" max="30" width="4.85546875" style="29" customWidth="1"/>
    <col min="31" max="47" width="9.140625" style="29"/>
    <col min="48" max="16384" width="9.140625" style="6"/>
  </cols>
  <sheetData>
    <row r="1" spans="1:47" s="28" customFormat="1" ht="68.25" customHeight="1" x14ac:dyDescent="0.8">
      <c r="A1" s="598" t="s">
        <v>418</v>
      </c>
      <c r="B1" s="598"/>
      <c r="C1" s="598"/>
      <c r="D1" s="598"/>
      <c r="E1" s="598"/>
      <c r="F1" s="598"/>
      <c r="G1" s="598"/>
      <c r="H1" s="598"/>
      <c r="I1" s="598"/>
      <c r="J1" s="90"/>
      <c r="K1" s="90"/>
      <c r="L1" s="90"/>
      <c r="M1" s="90"/>
      <c r="N1" s="90"/>
      <c r="O1" s="90"/>
      <c r="P1" s="90"/>
      <c r="Q1" s="90"/>
      <c r="R1" s="90"/>
      <c r="S1" s="66"/>
      <c r="T1" s="30"/>
      <c r="U1" s="30"/>
      <c r="V1" s="30"/>
      <c r="W1" s="30"/>
      <c r="X1" s="30"/>
      <c r="Y1" s="30"/>
      <c r="Z1" s="27"/>
      <c r="AA1" s="27"/>
      <c r="AB1" s="27"/>
      <c r="AC1" s="27"/>
      <c r="AD1" s="27"/>
      <c r="AE1" s="27"/>
      <c r="AF1" s="27"/>
      <c r="AG1" s="27"/>
      <c r="AH1" s="27"/>
      <c r="AI1" s="27"/>
      <c r="AJ1" s="27"/>
      <c r="AK1" s="27"/>
      <c r="AL1" s="27"/>
      <c r="AM1" s="27"/>
      <c r="AN1" s="27"/>
      <c r="AO1" s="27"/>
      <c r="AP1" s="27"/>
      <c r="AQ1" s="27"/>
      <c r="AR1" s="27"/>
      <c r="AS1" s="27"/>
      <c r="AT1" s="27"/>
      <c r="AU1" s="27"/>
    </row>
    <row r="2" spans="1:47" s="28" customFormat="1" ht="31.5" customHeight="1" x14ac:dyDescent="0.8">
      <c r="A2" s="559" t="s">
        <v>140</v>
      </c>
      <c r="B2" s="559"/>
      <c r="C2" s="90"/>
      <c r="D2" s="90"/>
      <c r="E2" s="90"/>
      <c r="F2" s="90"/>
      <c r="G2" s="90"/>
      <c r="H2" s="90"/>
      <c r="I2" s="90"/>
      <c r="J2" s="90"/>
      <c r="K2" s="90"/>
      <c r="L2" s="90"/>
      <c r="M2" s="90"/>
      <c r="N2" s="90"/>
      <c r="O2" s="90"/>
      <c r="P2" s="90"/>
      <c r="Q2" s="90"/>
      <c r="R2" s="90"/>
      <c r="S2" s="66"/>
      <c r="T2" s="30"/>
      <c r="U2" s="30"/>
      <c r="V2" s="30"/>
      <c r="W2" s="30"/>
      <c r="X2" s="30"/>
      <c r="Y2" s="30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</row>
    <row r="3" spans="1:47" s="83" customFormat="1" ht="23.25" hidden="1" customHeight="1" outlineLevel="1" x14ac:dyDescent="0.25">
      <c r="A3" s="572" t="s">
        <v>497</v>
      </c>
      <c r="B3" s="572"/>
      <c r="C3" s="572"/>
      <c r="D3" s="572"/>
      <c r="E3" s="572"/>
      <c r="F3" s="572"/>
      <c r="G3" s="572"/>
      <c r="H3" s="572"/>
      <c r="I3" s="572"/>
      <c r="J3" s="115"/>
      <c r="K3" s="592"/>
      <c r="L3" s="592"/>
      <c r="M3" s="592"/>
      <c r="N3" s="592"/>
      <c r="O3" s="592"/>
      <c r="P3" s="592"/>
      <c r="Q3" s="592"/>
      <c r="R3" s="592"/>
      <c r="S3" s="81"/>
      <c r="T3" s="82"/>
      <c r="U3" s="82"/>
      <c r="V3" s="82"/>
      <c r="W3" s="82"/>
      <c r="X3" s="82"/>
      <c r="Y3" s="82"/>
    </row>
    <row r="4" spans="1:47" s="70" customFormat="1" ht="21" hidden="1" customHeight="1" outlineLevel="1" x14ac:dyDescent="0.2">
      <c r="A4" s="130" t="s">
        <v>483</v>
      </c>
      <c r="B4" s="435"/>
      <c r="C4" s="436"/>
      <c r="D4" s="436"/>
      <c r="E4" s="437"/>
      <c r="F4" s="500">
        <f>Содержание!C11</f>
        <v>0</v>
      </c>
      <c r="G4" s="97"/>
      <c r="H4" s="97"/>
      <c r="I4" s="93"/>
      <c r="J4" s="93"/>
      <c r="K4" s="93"/>
      <c r="L4" s="119"/>
      <c r="M4" s="93"/>
      <c r="N4" s="93"/>
      <c r="O4" s="93"/>
      <c r="P4" s="93"/>
      <c r="Q4" s="93"/>
      <c r="R4" s="93"/>
      <c r="T4" s="76"/>
      <c r="AJ4" s="71"/>
      <c r="AK4" s="71"/>
      <c r="AL4" s="71"/>
      <c r="AM4" s="71"/>
      <c r="AN4" s="71"/>
      <c r="AO4" s="71"/>
      <c r="AP4" s="71"/>
      <c r="AQ4" s="71"/>
      <c r="AR4" s="71"/>
      <c r="AS4" s="71"/>
      <c r="AT4" s="71"/>
      <c r="AU4" s="71"/>
    </row>
    <row r="5" spans="1:47" s="83" customFormat="1" ht="27.75" customHeight="1" collapsed="1" x14ac:dyDescent="0.25">
      <c r="A5" s="120" t="s">
        <v>77</v>
      </c>
      <c r="B5" s="120"/>
      <c r="C5" s="120"/>
      <c r="D5" s="120"/>
      <c r="E5" s="120"/>
      <c r="F5" s="543" t="s">
        <v>143</v>
      </c>
      <c r="G5" s="121"/>
      <c r="H5" s="121"/>
      <c r="I5" s="121"/>
      <c r="J5" s="121"/>
      <c r="K5" s="121"/>
      <c r="L5" s="121"/>
      <c r="M5" s="121"/>
      <c r="N5" s="121"/>
      <c r="O5" s="93"/>
      <c r="P5" s="93"/>
      <c r="Q5" s="93"/>
      <c r="R5" s="93"/>
      <c r="S5" s="70"/>
      <c r="T5" s="82"/>
      <c r="U5" s="82"/>
      <c r="V5" s="82"/>
      <c r="W5" s="82"/>
      <c r="X5" s="82"/>
      <c r="Y5" s="82"/>
    </row>
    <row r="6" spans="1:47" s="70" customFormat="1" ht="24.75" customHeight="1" x14ac:dyDescent="0.2">
      <c r="A6" s="387" t="s">
        <v>173</v>
      </c>
      <c r="B6" s="388"/>
      <c r="C6" s="389"/>
      <c r="D6" s="390"/>
      <c r="E6" s="391"/>
      <c r="F6" s="122">
        <f>VLOOKUP($A6,БДдопОпции[],6,FALSE)*(1-$F$4)</f>
        <v>335</v>
      </c>
      <c r="G6" s="97"/>
      <c r="H6" s="597" t="s">
        <v>311</v>
      </c>
      <c r="I6" s="597"/>
      <c r="J6" s="597"/>
      <c r="K6" s="597"/>
      <c r="L6" s="597"/>
      <c r="M6" s="597"/>
      <c r="N6" s="597"/>
      <c r="O6" s="93"/>
      <c r="P6" s="93"/>
      <c r="Q6" s="93"/>
      <c r="R6" s="119"/>
      <c r="S6" s="75"/>
      <c r="T6" s="76"/>
      <c r="U6" s="76"/>
      <c r="V6" s="76"/>
      <c r="W6" s="76"/>
      <c r="X6" s="76"/>
      <c r="Y6" s="76"/>
      <c r="Z6" s="71"/>
      <c r="AA6" s="71"/>
      <c r="AB6" s="71"/>
      <c r="AC6" s="71"/>
      <c r="AD6" s="71"/>
      <c r="AE6" s="71"/>
      <c r="AF6" s="71"/>
      <c r="AG6" s="71"/>
      <c r="AH6" s="71"/>
      <c r="AI6" s="71"/>
      <c r="AJ6" s="71"/>
      <c r="AK6" s="71"/>
      <c r="AL6" s="71"/>
      <c r="AM6" s="71"/>
      <c r="AN6" s="71"/>
      <c r="AO6" s="71"/>
      <c r="AP6" s="71"/>
      <c r="AQ6" s="71"/>
      <c r="AR6" s="71"/>
      <c r="AS6" s="71"/>
      <c r="AT6" s="71"/>
      <c r="AU6" s="71"/>
    </row>
    <row r="7" spans="1:47" s="70" customFormat="1" ht="24.75" customHeight="1" x14ac:dyDescent="0.2">
      <c r="A7" s="387" t="s">
        <v>327</v>
      </c>
      <c r="B7" s="388"/>
      <c r="C7" s="389"/>
      <c r="D7" s="390"/>
      <c r="E7" s="391"/>
      <c r="F7" s="122">
        <f>VLOOKUP($A7,БДдопОпции[],6,FALSE)*(1-$F$4)</f>
        <v>141.9</v>
      </c>
      <c r="G7" s="97"/>
      <c r="H7" s="364"/>
      <c r="I7" s="364"/>
      <c r="J7" s="364"/>
      <c r="K7" s="364"/>
      <c r="L7" s="364"/>
      <c r="M7" s="364"/>
      <c r="N7" s="364"/>
      <c r="O7" s="93"/>
      <c r="P7" s="93"/>
      <c r="Q7" s="93"/>
      <c r="R7" s="119"/>
      <c r="S7" s="75"/>
      <c r="T7" s="76"/>
      <c r="U7" s="76"/>
      <c r="V7" s="76"/>
      <c r="W7" s="76"/>
      <c r="X7" s="76"/>
      <c r="Y7" s="76"/>
      <c r="Z7" s="71"/>
      <c r="AA7" s="71"/>
      <c r="AB7" s="71"/>
      <c r="AC7" s="71"/>
      <c r="AD7" s="71"/>
      <c r="AE7" s="71"/>
      <c r="AF7" s="71"/>
      <c r="AG7" s="71"/>
      <c r="AH7" s="71"/>
      <c r="AI7" s="71"/>
      <c r="AJ7" s="71"/>
      <c r="AK7" s="71"/>
      <c r="AL7" s="71"/>
      <c r="AM7" s="71"/>
      <c r="AN7" s="71"/>
      <c r="AO7" s="71"/>
      <c r="AP7" s="71"/>
      <c r="AQ7" s="71"/>
      <c r="AR7" s="71"/>
      <c r="AS7" s="71"/>
      <c r="AT7" s="71"/>
      <c r="AU7" s="71"/>
    </row>
    <row r="8" spans="1:47" s="70" customFormat="1" ht="24.75" customHeight="1" x14ac:dyDescent="0.2">
      <c r="A8" s="387" t="s">
        <v>328</v>
      </c>
      <c r="B8" s="388"/>
      <c r="C8" s="389"/>
      <c r="D8" s="390"/>
      <c r="E8" s="391"/>
      <c r="F8" s="122">
        <f>F7*0.8*(1-$F$4)</f>
        <v>113.52000000000001</v>
      </c>
      <c r="G8" s="97"/>
      <c r="H8" s="364"/>
      <c r="I8" s="364"/>
      <c r="J8" s="364"/>
      <c r="K8" s="364"/>
      <c r="L8" s="364"/>
      <c r="M8" s="364"/>
      <c r="N8" s="364"/>
      <c r="O8" s="93"/>
      <c r="P8" s="93"/>
      <c r="Q8" s="93"/>
      <c r="R8" s="119"/>
      <c r="S8" s="75"/>
      <c r="T8" s="76"/>
      <c r="U8" s="76"/>
      <c r="V8" s="76"/>
      <c r="W8" s="76"/>
      <c r="X8" s="76"/>
      <c r="Y8" s="76"/>
      <c r="Z8" s="71"/>
      <c r="AA8" s="71"/>
      <c r="AB8" s="71"/>
      <c r="AC8" s="71"/>
      <c r="AD8" s="71"/>
      <c r="AE8" s="71"/>
      <c r="AF8" s="71"/>
      <c r="AG8" s="71"/>
      <c r="AH8" s="71"/>
      <c r="AI8" s="71"/>
      <c r="AJ8" s="71"/>
      <c r="AK8" s="71"/>
      <c r="AL8" s="71"/>
      <c r="AM8" s="71"/>
      <c r="AN8" s="71"/>
      <c r="AO8" s="71"/>
      <c r="AP8" s="71"/>
      <c r="AQ8" s="71"/>
      <c r="AR8" s="71"/>
      <c r="AS8" s="71"/>
      <c r="AT8" s="71"/>
      <c r="AU8" s="71"/>
    </row>
    <row r="9" spans="1:47" s="83" customFormat="1" ht="23.25" customHeight="1" x14ac:dyDescent="0.25">
      <c r="A9" s="120" t="s">
        <v>188</v>
      </c>
      <c r="B9" s="120"/>
      <c r="C9" s="120"/>
      <c r="D9" s="120"/>
      <c r="E9" s="120"/>
      <c r="F9" s="120"/>
      <c r="G9" s="120"/>
      <c r="H9" s="120"/>
      <c r="I9" s="120"/>
      <c r="J9" s="212"/>
      <c r="K9" s="592"/>
      <c r="L9" s="592"/>
      <c r="M9" s="592"/>
      <c r="N9" s="592"/>
      <c r="O9" s="592"/>
      <c r="P9" s="592"/>
      <c r="Q9" s="592"/>
      <c r="R9" s="592"/>
      <c r="S9" s="88"/>
      <c r="T9" s="82"/>
      <c r="U9" s="82"/>
      <c r="V9" s="82"/>
      <c r="W9" s="82"/>
      <c r="X9" s="82"/>
      <c r="Y9" s="82"/>
    </row>
    <row r="10" spans="1:47" s="83" customFormat="1" ht="18" customHeight="1" x14ac:dyDescent="0.25">
      <c r="A10" s="382" t="s">
        <v>141</v>
      </c>
      <c r="B10" s="120"/>
      <c r="C10" s="120"/>
      <c r="D10" s="120"/>
      <c r="E10" s="120"/>
      <c r="F10" s="120"/>
      <c r="G10" s="120"/>
      <c r="H10" s="120"/>
      <c r="I10" s="120"/>
      <c r="J10" s="115"/>
      <c r="K10" s="592"/>
      <c r="L10" s="592"/>
      <c r="M10" s="592"/>
      <c r="N10" s="592"/>
      <c r="O10" s="592"/>
      <c r="P10" s="592"/>
      <c r="Q10" s="592"/>
      <c r="R10" s="592"/>
      <c r="S10" s="81"/>
      <c r="T10" s="82"/>
      <c r="U10" s="82"/>
      <c r="V10" s="82"/>
      <c r="W10" s="82"/>
      <c r="X10" s="82"/>
      <c r="Y10" s="82"/>
    </row>
    <row r="11" spans="1:47" s="72" customFormat="1" ht="21.75" customHeight="1" x14ac:dyDescent="0.2">
      <c r="A11" s="383" t="s">
        <v>75</v>
      </c>
      <c r="B11" s="384" t="s">
        <v>70</v>
      </c>
      <c r="C11" s="384" t="s">
        <v>0</v>
      </c>
      <c r="D11" s="384" t="s">
        <v>76</v>
      </c>
      <c r="E11" s="384" t="s">
        <v>142</v>
      </c>
      <c r="F11" s="385" t="s">
        <v>143</v>
      </c>
      <c r="G11" s="386"/>
      <c r="H11" s="599" t="s">
        <v>355</v>
      </c>
      <c r="I11" s="600"/>
      <c r="J11" s="600"/>
      <c r="K11" s="600"/>
      <c r="L11" s="600"/>
      <c r="M11" s="600"/>
      <c r="N11" s="600"/>
      <c r="O11" s="96"/>
      <c r="P11" s="129"/>
      <c r="Q11" s="129"/>
      <c r="R11" s="129"/>
      <c r="T11" s="76"/>
      <c r="U11" s="76"/>
      <c r="V11" s="76"/>
      <c r="W11" s="76"/>
      <c r="X11" s="76"/>
      <c r="Y11" s="76"/>
    </row>
    <row r="12" spans="1:47" s="72" customFormat="1" ht="18.75" customHeight="1" x14ac:dyDescent="0.2">
      <c r="A12" s="372">
        <v>415000600</v>
      </c>
      <c r="B12" s="373" t="s">
        <v>420</v>
      </c>
      <c r="C12" s="373" t="s">
        <v>419</v>
      </c>
      <c r="D12" s="374" t="s">
        <v>78</v>
      </c>
      <c r="E12" s="374" t="s">
        <v>84</v>
      </c>
      <c r="F12" s="131">
        <f>VLOOKUP($A12,БДдопОпции[],6,FALSE)*(1-$F$4)</f>
        <v>9.0860000000000003</v>
      </c>
      <c r="G12" s="96"/>
      <c r="H12" s="590" t="s">
        <v>422</v>
      </c>
      <c r="I12" s="591"/>
      <c r="J12" s="591"/>
      <c r="K12" s="591"/>
      <c r="L12" s="591"/>
      <c r="M12" s="591"/>
      <c r="N12" s="591"/>
      <c r="O12" s="532"/>
      <c r="P12" s="96"/>
      <c r="Q12" s="96"/>
      <c r="R12" s="96"/>
      <c r="T12" s="76"/>
      <c r="U12" s="76"/>
      <c r="V12" s="76"/>
      <c r="W12" s="76"/>
      <c r="X12" s="76"/>
      <c r="Y12" s="76"/>
    </row>
    <row r="13" spans="1:47" s="72" customFormat="1" ht="18.75" customHeight="1" x14ac:dyDescent="0.2">
      <c r="A13" s="372">
        <v>415001700</v>
      </c>
      <c r="B13" s="373" t="s">
        <v>421</v>
      </c>
      <c r="C13" s="373" t="s">
        <v>419</v>
      </c>
      <c r="D13" s="374" t="s">
        <v>78</v>
      </c>
      <c r="E13" s="374" t="s">
        <v>84</v>
      </c>
      <c r="F13" s="131">
        <f>VLOOKUP($A13,БДдопОпции[],6,FALSE)*(1-$F$4)</f>
        <v>9.7790000000000017</v>
      </c>
      <c r="G13" s="96"/>
      <c r="H13" s="590" t="s">
        <v>423</v>
      </c>
      <c r="I13" s="591"/>
      <c r="J13" s="591"/>
      <c r="K13" s="591"/>
      <c r="L13" s="591"/>
      <c r="M13" s="591"/>
      <c r="N13" s="591"/>
      <c r="O13" s="532"/>
      <c r="P13" s="96"/>
      <c r="Q13" s="96"/>
      <c r="R13" s="96"/>
      <c r="T13" s="76"/>
      <c r="U13" s="76"/>
      <c r="V13" s="76"/>
      <c r="W13" s="76"/>
      <c r="X13" s="76"/>
      <c r="Y13" s="76"/>
    </row>
    <row r="14" spans="1:47" s="72" customFormat="1" ht="18.75" customHeight="1" x14ac:dyDescent="0.2">
      <c r="A14" s="372">
        <v>539000001</v>
      </c>
      <c r="B14" s="373" t="s">
        <v>144</v>
      </c>
      <c r="C14" s="373" t="s">
        <v>145</v>
      </c>
      <c r="D14" s="374" t="s">
        <v>78</v>
      </c>
      <c r="E14" s="374" t="s">
        <v>84</v>
      </c>
      <c r="F14" s="131">
        <f>VLOOKUP($A14,БДдопОпции[],6,FALSE)*(1-$F$4)</f>
        <v>187.00000000000003</v>
      </c>
      <c r="G14" s="96"/>
      <c r="H14" s="590" t="s">
        <v>320</v>
      </c>
      <c r="I14" s="591"/>
      <c r="J14" s="591"/>
      <c r="K14" s="591"/>
      <c r="L14" s="591"/>
      <c r="M14" s="591"/>
      <c r="N14" s="591"/>
      <c r="O14" s="532"/>
      <c r="P14" s="96"/>
      <c r="Q14" s="96"/>
      <c r="R14" s="96"/>
      <c r="T14" s="76"/>
      <c r="U14" s="76"/>
      <c r="V14" s="76"/>
      <c r="W14" s="76"/>
      <c r="X14" s="76"/>
      <c r="Y14" s="76"/>
    </row>
    <row r="15" spans="1:47" s="72" customFormat="1" ht="16.5" customHeight="1" x14ac:dyDescent="0.2">
      <c r="A15" s="372">
        <v>539000002</v>
      </c>
      <c r="B15" s="373" t="s">
        <v>146</v>
      </c>
      <c r="C15" s="373" t="s">
        <v>145</v>
      </c>
      <c r="D15" s="374" t="s">
        <v>78</v>
      </c>
      <c r="E15" s="374" t="s">
        <v>84</v>
      </c>
      <c r="F15" s="131">
        <f>VLOOKUP($A15,БДдопОпции[],6,FALSE)*(1-$F$4)</f>
        <v>187.00000000000003</v>
      </c>
      <c r="G15" s="96"/>
      <c r="H15" s="590" t="s">
        <v>321</v>
      </c>
      <c r="I15" s="591"/>
      <c r="J15" s="591"/>
      <c r="K15" s="591"/>
      <c r="L15" s="591"/>
      <c r="M15" s="591"/>
      <c r="N15" s="591"/>
      <c r="O15" s="532"/>
      <c r="P15" s="96"/>
      <c r="Q15" s="96"/>
      <c r="R15" s="96"/>
    </row>
    <row r="16" spans="1:47" ht="16.5" customHeight="1" x14ac:dyDescent="0.2">
      <c r="A16" s="372">
        <v>539000003</v>
      </c>
      <c r="B16" s="373" t="s">
        <v>147</v>
      </c>
      <c r="C16" s="373" t="s">
        <v>145</v>
      </c>
      <c r="D16" s="374" t="s">
        <v>78</v>
      </c>
      <c r="E16" s="374" t="s">
        <v>84</v>
      </c>
      <c r="F16" s="131">
        <f>VLOOKUP($A16,БДдопОпции[],6,FALSE)*(1-$F$4)</f>
        <v>187.00000000000003</v>
      </c>
      <c r="G16" s="96"/>
      <c r="H16" s="590" t="s">
        <v>322</v>
      </c>
      <c r="I16" s="591"/>
      <c r="J16" s="591"/>
      <c r="K16" s="591"/>
      <c r="L16" s="591"/>
      <c r="M16" s="591"/>
      <c r="N16" s="591"/>
      <c r="O16" s="532"/>
      <c r="P16" s="96"/>
      <c r="Q16" s="130"/>
      <c r="R16" s="130"/>
      <c r="S16" s="78"/>
      <c r="T16" s="48"/>
      <c r="U16" s="48"/>
      <c r="V16" s="61"/>
      <c r="W16" s="48"/>
      <c r="X16" s="48"/>
      <c r="Y16" s="48"/>
      <c r="Z16" s="48"/>
      <c r="AA16" s="48"/>
      <c r="AB16" s="48"/>
      <c r="AC16" s="48"/>
      <c r="AD16" s="48"/>
      <c r="AE16" s="48"/>
      <c r="AF16" s="48"/>
      <c r="AG16" s="48"/>
      <c r="AH16" s="48"/>
      <c r="AI16" s="48"/>
      <c r="AJ16" s="48"/>
      <c r="AK16" s="48"/>
      <c r="AL16" s="48"/>
      <c r="AM16" s="48"/>
      <c r="AN16" s="6"/>
    </row>
    <row r="17" spans="1:40" ht="16.5" customHeight="1" x14ac:dyDescent="0.2">
      <c r="A17" s="372">
        <v>539000004</v>
      </c>
      <c r="B17" s="373" t="s">
        <v>148</v>
      </c>
      <c r="C17" s="373" t="s">
        <v>145</v>
      </c>
      <c r="D17" s="374" t="s">
        <v>78</v>
      </c>
      <c r="E17" s="374" t="s">
        <v>84</v>
      </c>
      <c r="F17" s="131">
        <f>VLOOKUP($A17,БДдопОпции[],6,FALSE)*(1-$F$4)</f>
        <v>187.00000000000003</v>
      </c>
      <c r="G17" s="96"/>
      <c r="H17" s="590" t="s">
        <v>323</v>
      </c>
      <c r="I17" s="591"/>
      <c r="J17" s="591"/>
      <c r="K17" s="591"/>
      <c r="L17" s="591"/>
      <c r="M17" s="591"/>
      <c r="N17" s="591"/>
      <c r="O17" s="532"/>
      <c r="P17" s="96"/>
      <c r="Q17" s="130"/>
      <c r="R17" s="130"/>
      <c r="S17" s="78"/>
      <c r="T17" s="48"/>
      <c r="U17" s="48"/>
      <c r="V17" s="61"/>
      <c r="W17" s="48"/>
      <c r="X17" s="48"/>
      <c r="Y17" s="48"/>
      <c r="Z17" s="48"/>
      <c r="AA17" s="48"/>
      <c r="AB17" s="48"/>
      <c r="AC17" s="48"/>
      <c r="AD17" s="48"/>
      <c r="AE17" s="48"/>
      <c r="AF17" s="48"/>
      <c r="AG17" s="48"/>
      <c r="AH17" s="48"/>
      <c r="AI17" s="48"/>
      <c r="AJ17" s="48"/>
      <c r="AK17" s="48"/>
      <c r="AL17" s="48"/>
      <c r="AM17" s="48"/>
      <c r="AN17" s="6"/>
    </row>
    <row r="18" spans="1:40" ht="16.5" customHeight="1" x14ac:dyDescent="0.2">
      <c r="A18" s="372">
        <v>539000010</v>
      </c>
      <c r="B18" s="373" t="s">
        <v>415</v>
      </c>
      <c r="C18" s="373" t="s">
        <v>145</v>
      </c>
      <c r="D18" s="374" t="s">
        <v>78</v>
      </c>
      <c r="E18" s="374" t="s">
        <v>84</v>
      </c>
      <c r="F18" s="131">
        <f>VLOOKUP($A18,БДдопОпции[],6,FALSE)*(1-$F$4)</f>
        <v>149.60000000000002</v>
      </c>
      <c r="G18" s="96"/>
      <c r="H18" s="590" t="s">
        <v>322</v>
      </c>
      <c r="I18" s="591"/>
      <c r="J18" s="591"/>
      <c r="K18" s="591"/>
      <c r="L18" s="591"/>
      <c r="M18" s="591"/>
      <c r="N18" s="591"/>
      <c r="O18" s="532"/>
      <c r="P18" s="96"/>
      <c r="Q18" s="130"/>
      <c r="R18" s="130"/>
      <c r="S18" s="78"/>
      <c r="T18" s="48"/>
      <c r="U18" s="48"/>
      <c r="V18" s="61"/>
      <c r="W18" s="48"/>
      <c r="X18" s="48"/>
      <c r="Y18" s="48"/>
      <c r="Z18" s="48"/>
      <c r="AA18" s="48"/>
      <c r="AB18" s="48"/>
      <c r="AC18" s="48"/>
      <c r="AD18" s="48"/>
      <c r="AE18" s="48"/>
      <c r="AF18" s="48"/>
      <c r="AG18" s="48"/>
      <c r="AH18" s="48"/>
      <c r="AI18" s="48"/>
      <c r="AJ18" s="48"/>
      <c r="AK18" s="48"/>
      <c r="AL18" s="48"/>
      <c r="AM18" s="48"/>
      <c r="AN18" s="6"/>
    </row>
    <row r="19" spans="1:40" ht="16.5" customHeight="1" x14ac:dyDescent="0.2">
      <c r="A19" s="372">
        <v>539000011</v>
      </c>
      <c r="B19" s="373" t="s">
        <v>416</v>
      </c>
      <c r="C19" s="373" t="s">
        <v>145</v>
      </c>
      <c r="D19" s="374" t="s">
        <v>78</v>
      </c>
      <c r="E19" s="374" t="s">
        <v>84</v>
      </c>
      <c r="F19" s="131">
        <f>VLOOKUP($A19,БДдопОпции[],6,FALSE)*(1-$F$4)</f>
        <v>149.60000000000002</v>
      </c>
      <c r="G19" s="96"/>
      <c r="H19" s="590" t="s">
        <v>323</v>
      </c>
      <c r="I19" s="591"/>
      <c r="J19" s="591"/>
      <c r="K19" s="591"/>
      <c r="L19" s="591"/>
      <c r="M19" s="591"/>
      <c r="N19" s="591"/>
      <c r="O19" s="532"/>
      <c r="P19" s="96"/>
      <c r="Q19" s="130"/>
      <c r="R19" s="130"/>
      <c r="S19" s="78"/>
      <c r="T19" s="48"/>
      <c r="U19" s="48"/>
      <c r="V19" s="61"/>
      <c r="W19" s="48"/>
      <c r="X19" s="48"/>
      <c r="Y19" s="48"/>
      <c r="Z19" s="48"/>
      <c r="AA19" s="48"/>
      <c r="AB19" s="48"/>
      <c r="AC19" s="48"/>
      <c r="AD19" s="48"/>
      <c r="AE19" s="48"/>
      <c r="AF19" s="48"/>
      <c r="AG19" s="48"/>
      <c r="AH19" s="48"/>
      <c r="AI19" s="48"/>
      <c r="AJ19" s="48"/>
      <c r="AK19" s="48"/>
      <c r="AL19" s="48"/>
      <c r="AM19" s="48"/>
      <c r="AN19" s="6"/>
    </row>
    <row r="20" spans="1:40" ht="16.5" customHeight="1" x14ac:dyDescent="0.2">
      <c r="A20" s="375">
        <v>412820200</v>
      </c>
      <c r="B20" s="373" t="s">
        <v>73</v>
      </c>
      <c r="C20" s="373" t="s">
        <v>13</v>
      </c>
      <c r="D20" s="374" t="s">
        <v>165</v>
      </c>
      <c r="E20" s="374" t="s">
        <v>84</v>
      </c>
      <c r="F20" s="131">
        <f>VLOOKUP($A20,БДдопОпции[],6,FALSE)*(1-$F$4)</f>
        <v>79.288000000000011</v>
      </c>
      <c r="G20" s="96"/>
      <c r="H20" s="590" t="s">
        <v>196</v>
      </c>
      <c r="I20" s="591"/>
      <c r="J20" s="591"/>
      <c r="K20" s="591"/>
      <c r="L20" s="591"/>
      <c r="M20" s="591"/>
      <c r="N20" s="591"/>
      <c r="O20" s="532"/>
      <c r="P20" s="96"/>
      <c r="Q20" s="130"/>
      <c r="R20" s="130"/>
      <c r="S20" s="78"/>
      <c r="T20" s="48"/>
      <c r="U20" s="48"/>
      <c r="V20" s="61"/>
      <c r="W20" s="48"/>
      <c r="X20" s="48"/>
      <c r="Y20" s="48"/>
      <c r="Z20" s="48"/>
      <c r="AA20" s="48"/>
      <c r="AB20" s="48"/>
      <c r="AC20" s="48"/>
      <c r="AD20" s="48"/>
      <c r="AE20" s="48"/>
      <c r="AF20" s="48"/>
      <c r="AG20" s="48"/>
      <c r="AH20" s="48"/>
      <c r="AI20" s="48"/>
      <c r="AJ20" s="48"/>
      <c r="AK20" s="48"/>
      <c r="AL20" s="48"/>
      <c r="AM20" s="48"/>
      <c r="AN20" s="6"/>
    </row>
    <row r="21" spans="1:40" ht="16.5" customHeight="1" x14ac:dyDescent="0.2">
      <c r="A21" s="375">
        <v>412820300</v>
      </c>
      <c r="B21" s="376" t="s">
        <v>91</v>
      </c>
      <c r="C21" s="376" t="s">
        <v>13</v>
      </c>
      <c r="D21" s="374" t="s">
        <v>165</v>
      </c>
      <c r="E21" s="377" t="s">
        <v>84</v>
      </c>
      <c r="F21" s="131">
        <f>VLOOKUP($A21,БДдопОпции[],6,FALSE)*(1-$F$4)</f>
        <v>100.27600000000001</v>
      </c>
      <c r="G21" s="96"/>
      <c r="H21" s="590" t="s">
        <v>197</v>
      </c>
      <c r="I21" s="591"/>
      <c r="J21" s="591"/>
      <c r="K21" s="591"/>
      <c r="L21" s="591"/>
      <c r="M21" s="591"/>
      <c r="N21" s="591"/>
      <c r="O21" s="532"/>
      <c r="P21" s="96"/>
      <c r="Q21" s="130"/>
      <c r="R21" s="130"/>
      <c r="S21" s="78"/>
      <c r="T21" s="48"/>
      <c r="U21" s="48"/>
      <c r="V21" s="61"/>
      <c r="W21" s="48"/>
      <c r="X21" s="48"/>
      <c r="Y21" s="48"/>
      <c r="Z21" s="48"/>
      <c r="AA21" s="48"/>
      <c r="AB21" s="48"/>
      <c r="AC21" s="48"/>
      <c r="AD21" s="48"/>
      <c r="AE21" s="48"/>
      <c r="AF21" s="48"/>
      <c r="AG21" s="48"/>
      <c r="AH21" s="48"/>
      <c r="AI21" s="48"/>
      <c r="AJ21" s="48"/>
      <c r="AK21" s="48"/>
      <c r="AL21" s="48"/>
      <c r="AM21" s="48"/>
      <c r="AN21" s="6"/>
    </row>
    <row r="22" spans="1:40" ht="16.5" customHeight="1" x14ac:dyDescent="0.2">
      <c r="A22" s="375">
        <v>412821100</v>
      </c>
      <c r="B22" s="376" t="s">
        <v>72</v>
      </c>
      <c r="C22" s="376" t="s">
        <v>13</v>
      </c>
      <c r="D22" s="374" t="s">
        <v>165</v>
      </c>
      <c r="E22" s="377" t="s">
        <v>84</v>
      </c>
      <c r="F22" s="131">
        <f>VLOOKUP($A22,БДдопОпции[],6,FALSE)*(1-$F$4)</f>
        <v>118.93200000000002</v>
      </c>
      <c r="G22" s="96"/>
      <c r="H22" s="590" t="s">
        <v>198</v>
      </c>
      <c r="I22" s="591"/>
      <c r="J22" s="591"/>
      <c r="K22" s="591"/>
      <c r="L22" s="591"/>
      <c r="M22" s="591"/>
      <c r="N22" s="591"/>
      <c r="O22" s="532"/>
      <c r="P22" s="96"/>
      <c r="Q22" s="130"/>
      <c r="R22" s="130"/>
      <c r="S22" s="78"/>
      <c r="T22" s="48"/>
      <c r="U22" s="48"/>
      <c r="V22" s="61"/>
      <c r="W22" s="48"/>
      <c r="X22" s="48"/>
      <c r="Y22" s="48"/>
      <c r="Z22" s="48"/>
      <c r="AA22" s="48"/>
      <c r="AB22" s="48"/>
      <c r="AC22" s="48"/>
      <c r="AD22" s="48"/>
      <c r="AE22" s="48"/>
      <c r="AF22" s="48"/>
      <c r="AG22" s="48"/>
      <c r="AH22" s="48"/>
      <c r="AI22" s="48"/>
      <c r="AJ22" s="48"/>
      <c r="AK22" s="48"/>
      <c r="AL22" s="48"/>
      <c r="AM22" s="48"/>
      <c r="AN22" s="6"/>
    </row>
    <row r="23" spans="1:40" ht="16.5" customHeight="1" x14ac:dyDescent="0.2">
      <c r="A23" s="375">
        <v>412820500</v>
      </c>
      <c r="B23" s="376" t="s">
        <v>74</v>
      </c>
      <c r="C23" s="376" t="s">
        <v>14</v>
      </c>
      <c r="D23" s="374" t="s">
        <v>165</v>
      </c>
      <c r="E23" s="377" t="s">
        <v>84</v>
      </c>
      <c r="F23" s="131">
        <f>VLOOKUP($A23,БДдопОпции[],6,FALSE)*(1-$F$4)</f>
        <v>17.138000000000002</v>
      </c>
      <c r="G23" s="96"/>
      <c r="H23" s="590" t="s">
        <v>195</v>
      </c>
      <c r="I23" s="591"/>
      <c r="J23" s="591"/>
      <c r="K23" s="591"/>
      <c r="L23" s="591"/>
      <c r="M23" s="591"/>
      <c r="N23" s="591"/>
      <c r="O23" s="532"/>
      <c r="P23" s="96"/>
      <c r="Q23" s="130"/>
      <c r="R23" s="130"/>
      <c r="S23" s="78"/>
    </row>
    <row r="24" spans="1:40" s="83" customFormat="1" ht="18" customHeight="1" x14ac:dyDescent="0.25">
      <c r="A24" s="382" t="s">
        <v>15</v>
      </c>
      <c r="B24" s="120"/>
      <c r="C24" s="120"/>
      <c r="D24" s="120"/>
      <c r="E24" s="120"/>
      <c r="F24" s="120"/>
      <c r="G24" s="120"/>
      <c r="H24" s="120"/>
      <c r="I24" s="120"/>
      <c r="J24" s="368"/>
      <c r="K24" s="592"/>
      <c r="L24" s="592"/>
      <c r="M24" s="592"/>
      <c r="N24" s="592"/>
      <c r="O24" s="592"/>
      <c r="P24" s="592"/>
      <c r="Q24" s="592"/>
      <c r="R24" s="592"/>
      <c r="S24" s="88"/>
      <c r="T24" s="82"/>
      <c r="U24" s="82"/>
      <c r="V24" s="82"/>
      <c r="W24" s="82"/>
      <c r="X24" s="82"/>
      <c r="Y24" s="82"/>
    </row>
    <row r="25" spans="1:40" s="28" customFormat="1" ht="16.5" customHeight="1" x14ac:dyDescent="0.2">
      <c r="A25" s="375">
        <v>411800102</v>
      </c>
      <c r="B25" s="376" t="s">
        <v>79</v>
      </c>
      <c r="C25" s="376" t="s">
        <v>85</v>
      </c>
      <c r="D25" s="374" t="s">
        <v>165</v>
      </c>
      <c r="E25" s="377" t="s">
        <v>71</v>
      </c>
      <c r="F25" s="131">
        <f>VLOOKUP($A25,БДдопОпции[],6,FALSE)*(1-$F$4)</f>
        <v>29.92</v>
      </c>
      <c r="G25" s="96"/>
      <c r="H25" s="590" t="s">
        <v>194</v>
      </c>
      <c r="I25" s="591"/>
      <c r="J25" s="591"/>
      <c r="K25" s="591"/>
      <c r="L25" s="591"/>
      <c r="M25" s="591"/>
      <c r="N25" s="591"/>
      <c r="O25" s="532"/>
      <c r="P25" s="96"/>
      <c r="Q25" s="130"/>
      <c r="R25" s="130"/>
      <c r="S25" s="78"/>
      <c r="V25" s="62"/>
    </row>
    <row r="26" spans="1:40" s="28" customFormat="1" ht="16.5" customHeight="1" x14ac:dyDescent="0.2">
      <c r="A26" s="378">
        <v>412910800</v>
      </c>
      <c r="B26" s="376" t="s">
        <v>82</v>
      </c>
      <c r="C26" s="376" t="s">
        <v>83</v>
      </c>
      <c r="D26" s="374" t="s">
        <v>78</v>
      </c>
      <c r="E26" s="377" t="s">
        <v>84</v>
      </c>
      <c r="F26" s="131">
        <f>VLOOKUP($A26,БДдопОпции[],6,FALSE)*(1-$F$4)</f>
        <v>1.6940000000000002</v>
      </c>
      <c r="G26" s="96"/>
      <c r="H26" s="590" t="s">
        <v>325</v>
      </c>
      <c r="I26" s="591"/>
      <c r="J26" s="591"/>
      <c r="K26" s="591"/>
      <c r="L26" s="591"/>
      <c r="M26" s="591"/>
      <c r="N26" s="591"/>
      <c r="O26" s="532"/>
      <c r="P26" s="96"/>
      <c r="Q26" s="130"/>
      <c r="R26" s="130"/>
      <c r="S26" s="78"/>
      <c r="V26" s="62"/>
    </row>
    <row r="27" spans="1:40" s="28" customFormat="1" ht="16.5" customHeight="1" x14ac:dyDescent="0.2">
      <c r="A27" s="378">
        <v>412711330</v>
      </c>
      <c r="B27" s="376" t="s">
        <v>86</v>
      </c>
      <c r="C27" s="376" t="s">
        <v>87</v>
      </c>
      <c r="D27" s="374" t="s">
        <v>81</v>
      </c>
      <c r="E27" s="377" t="s">
        <v>84</v>
      </c>
      <c r="F27" s="131">
        <f>VLOOKUP($A27,БДдопОпции[],6,FALSE)*(1-$F$4)</f>
        <v>7.2380000000000004</v>
      </c>
      <c r="G27" s="96"/>
      <c r="H27" s="590" t="s">
        <v>193</v>
      </c>
      <c r="I27" s="591"/>
      <c r="J27" s="591"/>
      <c r="K27" s="591"/>
      <c r="L27" s="591"/>
      <c r="M27" s="591"/>
      <c r="N27" s="591"/>
      <c r="O27" s="532"/>
      <c r="P27" s="96"/>
      <c r="Q27" s="130"/>
      <c r="R27" s="130"/>
      <c r="S27" s="78"/>
      <c r="V27" s="62"/>
    </row>
    <row r="28" spans="1:40" s="83" customFormat="1" ht="18" customHeight="1" x14ac:dyDescent="0.25">
      <c r="A28" s="382" t="s">
        <v>149</v>
      </c>
      <c r="B28" s="120"/>
      <c r="C28" s="120"/>
      <c r="D28" s="120"/>
      <c r="E28" s="120"/>
      <c r="F28" s="120"/>
      <c r="G28" s="120"/>
      <c r="H28" s="120"/>
      <c r="I28" s="120"/>
      <c r="J28" s="368"/>
      <c r="K28" s="592"/>
      <c r="L28" s="592"/>
      <c r="M28" s="592"/>
      <c r="N28" s="592"/>
      <c r="O28" s="592"/>
      <c r="P28" s="592"/>
      <c r="Q28" s="592"/>
      <c r="R28" s="592"/>
      <c r="S28" s="88"/>
      <c r="T28" s="82"/>
      <c r="U28" s="82"/>
      <c r="V28" s="82"/>
      <c r="W28" s="82"/>
      <c r="X28" s="82"/>
      <c r="Y28" s="82"/>
    </row>
    <row r="29" spans="1:40" s="28" customFormat="1" ht="16.5" customHeight="1" x14ac:dyDescent="0.2">
      <c r="A29" s="372">
        <v>411800130</v>
      </c>
      <c r="B29" s="376" t="s">
        <v>88</v>
      </c>
      <c r="C29" s="376" t="s">
        <v>89</v>
      </c>
      <c r="D29" s="374" t="s">
        <v>81</v>
      </c>
      <c r="E29" s="374" t="s">
        <v>71</v>
      </c>
      <c r="F29" s="131">
        <f>VLOOKUP($A29,БДдопОпции[],6,FALSE)*(1-$F$4)</f>
        <v>7.8760000000000012</v>
      </c>
      <c r="G29" s="96"/>
      <c r="H29" s="590" t="s">
        <v>324</v>
      </c>
      <c r="I29" s="591"/>
      <c r="J29" s="591"/>
      <c r="K29" s="591"/>
      <c r="L29" s="591"/>
      <c r="M29" s="591"/>
      <c r="N29" s="591"/>
      <c r="O29" s="96"/>
      <c r="P29" s="96"/>
      <c r="Q29" s="130"/>
      <c r="R29" s="130"/>
      <c r="S29" s="78"/>
      <c r="V29" s="62"/>
    </row>
    <row r="30" spans="1:40" s="28" customFormat="1" ht="16.5" customHeight="1" x14ac:dyDescent="0.2">
      <c r="A30" s="372">
        <v>412711530</v>
      </c>
      <c r="B30" s="376" t="s">
        <v>90</v>
      </c>
      <c r="C30" s="376" t="s">
        <v>80</v>
      </c>
      <c r="D30" s="374" t="s">
        <v>81</v>
      </c>
      <c r="E30" s="374" t="s">
        <v>71</v>
      </c>
      <c r="F30" s="131">
        <f>VLOOKUP($A30,БДдопОпции[],6,FALSE)*(1-$F$4)</f>
        <v>5.1920000000000002</v>
      </c>
      <c r="G30" s="96"/>
      <c r="H30" s="590" t="s">
        <v>192</v>
      </c>
      <c r="I30" s="591"/>
      <c r="J30" s="591"/>
      <c r="K30" s="591"/>
      <c r="L30" s="591"/>
      <c r="M30" s="591"/>
      <c r="N30" s="591"/>
      <c r="O30" s="96"/>
      <c r="P30" s="96"/>
      <c r="Q30" s="130"/>
      <c r="R30" s="130"/>
      <c r="S30" s="78"/>
      <c r="V30" s="62"/>
    </row>
    <row r="31" spans="1:40" s="83" customFormat="1" ht="18" customHeight="1" x14ac:dyDescent="0.25">
      <c r="A31" s="382" t="s">
        <v>326</v>
      </c>
      <c r="B31" s="120"/>
      <c r="C31" s="120"/>
      <c r="D31" s="120"/>
      <c r="E31" s="120"/>
      <c r="F31" s="120"/>
      <c r="G31" s="120"/>
      <c r="H31" s="120"/>
      <c r="I31" s="120"/>
      <c r="J31" s="368"/>
      <c r="K31" s="592"/>
      <c r="L31" s="592"/>
      <c r="M31" s="592"/>
      <c r="N31" s="592"/>
      <c r="O31" s="592"/>
      <c r="P31" s="592"/>
      <c r="Q31" s="592"/>
      <c r="R31" s="592"/>
      <c r="S31" s="88"/>
      <c r="T31" s="82"/>
      <c r="U31" s="82"/>
      <c r="V31" s="82"/>
      <c r="W31" s="82"/>
      <c r="X31" s="82"/>
      <c r="Y31" s="82"/>
    </row>
    <row r="32" spans="1:40" s="28" customFormat="1" ht="28.5" customHeight="1" x14ac:dyDescent="0.2">
      <c r="A32" s="379">
        <v>417200008</v>
      </c>
      <c r="B32" s="380" t="s">
        <v>189</v>
      </c>
      <c r="C32" s="380" t="s">
        <v>191</v>
      </c>
      <c r="D32" s="374" t="s">
        <v>78</v>
      </c>
      <c r="E32" s="377" t="s">
        <v>84</v>
      </c>
      <c r="F32" s="131">
        <f>VLOOKUP($A32,БДдопОпции[],6,FALSE)*(1-$F$4)</f>
        <v>9.1080000000000005</v>
      </c>
      <c r="G32" s="96"/>
      <c r="H32" s="593" t="s">
        <v>190</v>
      </c>
      <c r="I32" s="594"/>
      <c r="J32" s="594"/>
      <c r="K32" s="594"/>
      <c r="L32" s="594"/>
      <c r="M32" s="594"/>
      <c r="N32" s="594"/>
      <c r="O32" s="96"/>
      <c r="P32" s="96"/>
      <c r="Q32" s="130"/>
      <c r="R32" s="130"/>
      <c r="S32" s="78"/>
      <c r="V32" s="62"/>
    </row>
    <row r="33" spans="1:25" s="83" customFormat="1" ht="23.25" customHeight="1" x14ac:dyDescent="0.25">
      <c r="A33" s="120" t="s">
        <v>200</v>
      </c>
      <c r="B33" s="120"/>
      <c r="C33" s="120"/>
      <c r="D33" s="120"/>
      <c r="E33" s="120"/>
      <c r="F33" s="120"/>
      <c r="G33" s="120"/>
      <c r="H33" s="120"/>
      <c r="I33" s="120"/>
      <c r="J33" s="212"/>
      <c r="K33" s="592"/>
      <c r="L33" s="592"/>
      <c r="M33" s="592"/>
      <c r="N33" s="592"/>
      <c r="O33" s="592"/>
      <c r="P33" s="592"/>
      <c r="Q33" s="592"/>
      <c r="R33" s="592"/>
      <c r="S33" s="88"/>
      <c r="T33" s="82"/>
      <c r="U33" s="82"/>
      <c r="V33" s="82"/>
      <c r="W33" s="82"/>
      <c r="X33" s="82"/>
      <c r="Y33" s="82"/>
    </row>
    <row r="34" spans="1:25" s="83" customFormat="1" ht="18" customHeight="1" x14ac:dyDescent="0.25">
      <c r="A34" s="382" t="s">
        <v>167</v>
      </c>
      <c r="B34" s="120"/>
      <c r="C34" s="120"/>
      <c r="D34" s="120"/>
      <c r="E34" s="120"/>
      <c r="F34" s="120"/>
      <c r="G34" s="120"/>
      <c r="H34" s="120"/>
      <c r="I34" s="120"/>
      <c r="J34" s="368"/>
      <c r="K34" s="592"/>
      <c r="L34" s="592"/>
      <c r="M34" s="592"/>
      <c r="N34" s="592"/>
      <c r="O34" s="592"/>
      <c r="P34" s="592"/>
      <c r="Q34" s="592"/>
      <c r="R34" s="592"/>
      <c r="S34" s="88"/>
      <c r="T34" s="82"/>
      <c r="U34" s="82"/>
      <c r="V34" s="82"/>
      <c r="W34" s="82"/>
      <c r="X34" s="82"/>
      <c r="Y34" s="82"/>
    </row>
    <row r="35" spans="1:25" s="28" customFormat="1" ht="13.5" customHeight="1" x14ac:dyDescent="0.2">
      <c r="A35" s="378">
        <v>417201000</v>
      </c>
      <c r="B35" s="376" t="s">
        <v>168</v>
      </c>
      <c r="C35" s="376" t="s">
        <v>176</v>
      </c>
      <c r="D35" s="374" t="s">
        <v>78</v>
      </c>
      <c r="E35" s="374" t="s">
        <v>84</v>
      </c>
      <c r="F35" s="131">
        <f>VLOOKUP($A35,БДдопОпции[],6,FALSE)*(1-$F$4)</f>
        <v>31.900000000000002</v>
      </c>
      <c r="G35" s="130"/>
      <c r="H35" s="590" t="s">
        <v>193</v>
      </c>
      <c r="I35" s="591"/>
      <c r="J35" s="591"/>
      <c r="K35" s="591"/>
      <c r="L35" s="591"/>
      <c r="M35" s="591"/>
      <c r="N35" s="591"/>
      <c r="O35" s="130"/>
      <c r="P35" s="130"/>
      <c r="Q35" s="130"/>
      <c r="R35" s="130"/>
      <c r="S35" s="78"/>
      <c r="V35" s="62"/>
    </row>
    <row r="36" spans="1:25" s="28" customFormat="1" ht="13.5" customHeight="1" x14ac:dyDescent="0.2">
      <c r="A36" s="381">
        <v>417200702</v>
      </c>
      <c r="B36" s="373" t="s">
        <v>169</v>
      </c>
      <c r="C36" s="373" t="s">
        <v>177</v>
      </c>
      <c r="D36" s="374" t="s">
        <v>165</v>
      </c>
      <c r="E36" s="374" t="s">
        <v>84</v>
      </c>
      <c r="F36" s="131">
        <f>VLOOKUP($A36,БДдопОпции[],6,FALSE)*(1-$F$4)</f>
        <v>2.75</v>
      </c>
      <c r="G36" s="130"/>
      <c r="H36" s="590" t="s">
        <v>195</v>
      </c>
      <c r="I36" s="591"/>
      <c r="J36" s="591"/>
      <c r="K36" s="591"/>
      <c r="L36" s="591"/>
      <c r="M36" s="591"/>
      <c r="N36" s="591"/>
      <c r="O36" s="130"/>
      <c r="P36" s="130"/>
      <c r="Q36" s="130"/>
      <c r="R36" s="130"/>
      <c r="S36" s="78"/>
      <c r="V36" s="62"/>
    </row>
    <row r="37" spans="1:25" s="28" customFormat="1" ht="14.25" customHeight="1" x14ac:dyDescent="0.2">
      <c r="A37" s="378">
        <v>417200500</v>
      </c>
      <c r="B37" s="376" t="s">
        <v>170</v>
      </c>
      <c r="C37" s="373" t="s">
        <v>178</v>
      </c>
      <c r="D37" s="374" t="s">
        <v>78</v>
      </c>
      <c r="E37" s="374" t="s">
        <v>84</v>
      </c>
      <c r="F37" s="131">
        <f>VLOOKUP($A37,БДдопОпции[],6,FALSE)*(1-$F$4)</f>
        <v>9.5370000000000008</v>
      </c>
      <c r="G37" s="130"/>
      <c r="H37" s="590" t="s">
        <v>193</v>
      </c>
      <c r="I37" s="591"/>
      <c r="J37" s="591"/>
      <c r="K37" s="591"/>
      <c r="L37" s="591"/>
      <c r="M37" s="591"/>
      <c r="N37" s="591"/>
      <c r="O37" s="130"/>
      <c r="P37" s="130"/>
      <c r="Q37" s="130"/>
      <c r="R37" s="130"/>
      <c r="S37" s="78"/>
      <c r="V37" s="62"/>
    </row>
    <row r="38" spans="1:25" s="83" customFormat="1" ht="18" customHeight="1" x14ac:dyDescent="0.25">
      <c r="A38" s="382" t="s">
        <v>172</v>
      </c>
      <c r="B38" s="120"/>
      <c r="C38" s="120"/>
      <c r="D38" s="120"/>
      <c r="E38" s="120"/>
      <c r="F38" s="120"/>
      <c r="G38" s="120"/>
      <c r="H38" s="120"/>
      <c r="I38" s="120"/>
      <c r="J38" s="368"/>
      <c r="K38" s="592"/>
      <c r="L38" s="592"/>
      <c r="M38" s="592"/>
      <c r="N38" s="592"/>
      <c r="O38" s="592"/>
      <c r="P38" s="592"/>
      <c r="Q38" s="592"/>
      <c r="R38" s="592"/>
      <c r="S38" s="88"/>
      <c r="T38" s="82"/>
      <c r="U38" s="82"/>
      <c r="V38" s="82"/>
      <c r="W38" s="82"/>
      <c r="X38" s="82"/>
      <c r="Y38" s="82"/>
    </row>
    <row r="39" spans="1:25" s="28" customFormat="1" ht="13.5" customHeight="1" x14ac:dyDescent="0.2">
      <c r="A39" s="378">
        <v>417201000</v>
      </c>
      <c r="B39" s="376" t="s">
        <v>168</v>
      </c>
      <c r="C39" s="376" t="s">
        <v>176</v>
      </c>
      <c r="D39" s="374" t="s">
        <v>78</v>
      </c>
      <c r="E39" s="374" t="s">
        <v>84</v>
      </c>
      <c r="F39" s="131">
        <f>VLOOKUP($A39,БДдопОпции[],6,FALSE)*(1-$F$4)</f>
        <v>31.900000000000002</v>
      </c>
      <c r="G39" s="130"/>
      <c r="H39" s="590" t="s">
        <v>193</v>
      </c>
      <c r="I39" s="591"/>
      <c r="J39" s="591"/>
      <c r="K39" s="591"/>
      <c r="L39" s="591"/>
      <c r="M39" s="591"/>
      <c r="N39" s="591"/>
      <c r="O39" s="130"/>
      <c r="P39" s="130"/>
      <c r="Q39" s="130"/>
      <c r="R39" s="130"/>
      <c r="S39" s="78"/>
      <c r="V39" s="62"/>
    </row>
    <row r="40" spans="1:25" s="28" customFormat="1" ht="13.5" customHeight="1" x14ac:dyDescent="0.2">
      <c r="A40" s="381">
        <v>417200702</v>
      </c>
      <c r="B40" s="376" t="s">
        <v>169</v>
      </c>
      <c r="C40" s="376" t="s">
        <v>177</v>
      </c>
      <c r="D40" s="374" t="s">
        <v>165</v>
      </c>
      <c r="E40" s="374" t="s">
        <v>84</v>
      </c>
      <c r="F40" s="131">
        <f>VLOOKUP($A40,БДдопОпции[],6,FALSE)*(1-$F$4)</f>
        <v>2.75</v>
      </c>
      <c r="G40" s="130"/>
      <c r="H40" s="590" t="s">
        <v>195</v>
      </c>
      <c r="I40" s="591"/>
      <c r="J40" s="591"/>
      <c r="K40" s="591"/>
      <c r="L40" s="591"/>
      <c r="M40" s="591"/>
      <c r="N40" s="591"/>
      <c r="O40" s="130"/>
      <c r="P40" s="130"/>
      <c r="Q40" s="130"/>
      <c r="R40" s="130"/>
      <c r="S40" s="78"/>
      <c r="V40" s="62"/>
    </row>
    <row r="41" spans="1:25" s="28" customFormat="1" ht="13.5" customHeight="1" x14ac:dyDescent="0.2">
      <c r="A41" s="378">
        <v>417210700</v>
      </c>
      <c r="B41" s="376" t="s">
        <v>171</v>
      </c>
      <c r="C41" s="376" t="s">
        <v>178</v>
      </c>
      <c r="D41" s="374" t="s">
        <v>78</v>
      </c>
      <c r="E41" s="374" t="s">
        <v>84</v>
      </c>
      <c r="F41" s="131">
        <f>VLOOKUP($A41,БДдопОпции[],6,FALSE)*(1-$F$4)</f>
        <v>9.5370000000000008</v>
      </c>
      <c r="G41" s="130"/>
      <c r="H41" s="590" t="s">
        <v>193</v>
      </c>
      <c r="I41" s="591"/>
      <c r="J41" s="591"/>
      <c r="K41" s="591"/>
      <c r="L41" s="591"/>
      <c r="M41" s="591"/>
      <c r="N41" s="591"/>
      <c r="O41" s="130"/>
      <c r="P41" s="130"/>
      <c r="Q41" s="130"/>
      <c r="R41" s="130"/>
      <c r="S41" s="78"/>
      <c r="V41" s="62"/>
    </row>
    <row r="42" spans="1:25" s="83" customFormat="1" ht="23.25" customHeight="1" x14ac:dyDescent="0.25">
      <c r="A42" s="120" t="s">
        <v>199</v>
      </c>
      <c r="B42" s="120"/>
      <c r="C42" s="120"/>
      <c r="D42" s="120"/>
      <c r="E42" s="120"/>
      <c r="F42" s="120"/>
      <c r="G42" s="120"/>
      <c r="H42" s="120"/>
      <c r="I42" s="120"/>
      <c r="J42" s="212"/>
      <c r="K42" s="592"/>
      <c r="L42" s="592"/>
      <c r="M42" s="592"/>
      <c r="N42" s="592"/>
      <c r="O42" s="592"/>
      <c r="P42" s="592"/>
      <c r="Q42" s="592"/>
      <c r="R42" s="592"/>
      <c r="S42" s="88"/>
      <c r="T42" s="82"/>
      <c r="U42" s="82"/>
      <c r="V42" s="82"/>
      <c r="W42" s="82"/>
      <c r="X42" s="82"/>
      <c r="Y42" s="82"/>
    </row>
    <row r="43" spans="1:25" s="83" customFormat="1" ht="18" customHeight="1" x14ac:dyDescent="0.25">
      <c r="A43" s="382" t="s">
        <v>210</v>
      </c>
      <c r="B43" s="120"/>
      <c r="C43" s="120"/>
      <c r="D43" s="120"/>
      <c r="E43" s="120"/>
      <c r="F43" s="120"/>
      <c r="G43" s="120"/>
      <c r="H43" s="120"/>
      <c r="I43" s="120"/>
      <c r="J43" s="368"/>
      <c r="K43" s="592"/>
      <c r="L43" s="592"/>
      <c r="M43" s="592"/>
      <c r="N43" s="592"/>
      <c r="O43" s="592"/>
      <c r="P43" s="592"/>
      <c r="Q43" s="592"/>
      <c r="R43" s="592"/>
      <c r="S43" s="88"/>
      <c r="T43" s="82"/>
      <c r="U43" s="82"/>
      <c r="V43" s="82"/>
      <c r="W43" s="82"/>
      <c r="X43" s="82"/>
      <c r="Y43" s="82"/>
    </row>
    <row r="44" spans="1:25" s="28" customFormat="1" ht="15" x14ac:dyDescent="0.2">
      <c r="A44" s="372">
        <v>407740100</v>
      </c>
      <c r="B44" s="376" t="s">
        <v>174</v>
      </c>
      <c r="C44" s="376" t="s">
        <v>182</v>
      </c>
      <c r="D44" s="374" t="s">
        <v>78</v>
      </c>
      <c r="E44" s="377" t="s">
        <v>84</v>
      </c>
      <c r="F44" s="131">
        <f>VLOOKUP($A44,БДдопОпции[],6,FALSE)*(1-$F$4)</f>
        <v>31.680000000000003</v>
      </c>
      <c r="G44" s="130"/>
      <c r="H44" s="588" t="s">
        <v>209</v>
      </c>
      <c r="I44" s="589"/>
      <c r="J44" s="589"/>
      <c r="K44" s="589"/>
      <c r="L44" s="589"/>
      <c r="M44" s="589"/>
      <c r="N44" s="589"/>
      <c r="O44" s="130"/>
      <c r="P44" s="130"/>
      <c r="Q44" s="130"/>
      <c r="R44" s="130"/>
      <c r="S44" s="78"/>
      <c r="V44" s="62"/>
    </row>
    <row r="45" spans="1:25" s="28" customFormat="1" ht="15" x14ac:dyDescent="0.2">
      <c r="A45" s="372">
        <v>541000001</v>
      </c>
      <c r="B45" s="376" t="s">
        <v>206</v>
      </c>
      <c r="C45" s="376" t="s">
        <v>182</v>
      </c>
      <c r="D45" s="374" t="s">
        <v>184</v>
      </c>
      <c r="E45" s="377" t="s">
        <v>84</v>
      </c>
      <c r="F45" s="131">
        <f>VLOOKUP($A45,БДдопОпции[],6,FALSE)*(1-$F$4)</f>
        <v>31.680000000000003</v>
      </c>
      <c r="G45" s="130"/>
      <c r="H45" s="588" t="s">
        <v>207</v>
      </c>
      <c r="I45" s="589"/>
      <c r="J45" s="589"/>
      <c r="K45" s="589"/>
      <c r="L45" s="589"/>
      <c r="M45" s="589"/>
      <c r="N45" s="589"/>
      <c r="O45" s="130"/>
      <c r="P45" s="130"/>
      <c r="Q45" s="130"/>
      <c r="R45" s="130"/>
      <c r="S45" s="78"/>
      <c r="V45" s="62"/>
    </row>
    <row r="46" spans="1:25" s="28" customFormat="1" ht="15" x14ac:dyDescent="0.2">
      <c r="A46" s="372">
        <v>541000002</v>
      </c>
      <c r="B46" s="376" t="s">
        <v>206</v>
      </c>
      <c r="C46" s="376" t="s">
        <v>182</v>
      </c>
      <c r="D46" s="374" t="s">
        <v>201</v>
      </c>
      <c r="E46" s="377" t="s">
        <v>84</v>
      </c>
      <c r="F46" s="131">
        <f>VLOOKUP($A46,БДдопОпции[],6,FALSE)*(1-$F$4)</f>
        <v>31.680000000000003</v>
      </c>
      <c r="G46" s="130"/>
      <c r="H46" s="588" t="s">
        <v>208</v>
      </c>
      <c r="I46" s="589"/>
      <c r="J46" s="589"/>
      <c r="K46" s="589"/>
      <c r="L46" s="589"/>
      <c r="M46" s="589"/>
      <c r="N46" s="589"/>
      <c r="O46" s="130"/>
      <c r="P46" s="130"/>
      <c r="Q46" s="130"/>
      <c r="R46" s="130"/>
      <c r="S46" s="78"/>
      <c r="V46" s="62"/>
    </row>
    <row r="47" spans="1:25" s="28" customFormat="1" ht="15" x14ac:dyDescent="0.2">
      <c r="A47" s="379">
        <v>412912800</v>
      </c>
      <c r="B47" s="380" t="s">
        <v>175</v>
      </c>
      <c r="C47" s="380" t="s">
        <v>183</v>
      </c>
      <c r="D47" s="374" t="s">
        <v>78</v>
      </c>
      <c r="E47" s="377" t="s">
        <v>84</v>
      </c>
      <c r="F47" s="131">
        <f>VLOOKUP($A47,БДдопОпции[],6,FALSE)*(1-$F$4)</f>
        <v>7.5900000000000007</v>
      </c>
      <c r="G47" s="130"/>
      <c r="H47" s="595" t="s">
        <v>202</v>
      </c>
      <c r="I47" s="596"/>
      <c r="J47" s="596"/>
      <c r="K47" s="596"/>
      <c r="L47" s="596"/>
      <c r="M47" s="596"/>
      <c r="N47" s="596"/>
      <c r="O47" s="130"/>
      <c r="P47" s="130"/>
      <c r="Q47" s="130"/>
      <c r="R47" s="130"/>
      <c r="S47" s="78"/>
      <c r="V47" s="62"/>
    </row>
    <row r="48" spans="1:25" s="28" customFormat="1" ht="15" x14ac:dyDescent="0.2">
      <c r="A48" s="372">
        <v>539000006</v>
      </c>
      <c r="B48" s="376" t="s">
        <v>175</v>
      </c>
      <c r="C48" s="376" t="s">
        <v>183</v>
      </c>
      <c r="D48" s="374" t="s">
        <v>184</v>
      </c>
      <c r="E48" s="377" t="s">
        <v>84</v>
      </c>
      <c r="F48" s="131">
        <f>VLOOKUP($A48,БДдопОпции[],6,FALSE)*(1-$F$4)</f>
        <v>7.5900000000000007</v>
      </c>
      <c r="G48" s="130"/>
      <c r="H48" s="588" t="s">
        <v>203</v>
      </c>
      <c r="I48" s="589"/>
      <c r="J48" s="589"/>
      <c r="K48" s="589"/>
      <c r="L48" s="589"/>
      <c r="M48" s="589"/>
      <c r="N48" s="589"/>
      <c r="O48" s="130"/>
      <c r="P48" s="130"/>
      <c r="Q48" s="130"/>
      <c r="R48" s="130"/>
      <c r="S48" s="78"/>
      <c r="V48" s="62"/>
    </row>
    <row r="49" spans="1:47" s="28" customFormat="1" ht="15" x14ac:dyDescent="0.2">
      <c r="A49" s="372">
        <v>539000005</v>
      </c>
      <c r="B49" s="376" t="s">
        <v>175</v>
      </c>
      <c r="C49" s="376" t="s">
        <v>183</v>
      </c>
      <c r="D49" s="374" t="s">
        <v>185</v>
      </c>
      <c r="E49" s="377" t="s">
        <v>84</v>
      </c>
      <c r="F49" s="131">
        <f>VLOOKUP($A49,БДдопОпции[],6,FALSE)*(1-$F$4)</f>
        <v>7.5900000000000007</v>
      </c>
      <c r="G49" s="130"/>
      <c r="H49" s="588" t="s">
        <v>204</v>
      </c>
      <c r="I49" s="589"/>
      <c r="J49" s="589"/>
      <c r="K49" s="589"/>
      <c r="L49" s="589"/>
      <c r="M49" s="589"/>
      <c r="N49" s="589"/>
      <c r="O49" s="130"/>
      <c r="P49" s="130"/>
      <c r="Q49" s="130"/>
      <c r="R49" s="130"/>
      <c r="S49" s="78"/>
      <c r="V49" s="62"/>
    </row>
    <row r="50" spans="1:47" s="28" customFormat="1" ht="15" x14ac:dyDescent="0.2">
      <c r="A50" s="372">
        <v>539000007</v>
      </c>
      <c r="B50" s="376" t="s">
        <v>175</v>
      </c>
      <c r="C50" s="376" t="s">
        <v>183</v>
      </c>
      <c r="D50" s="374" t="s">
        <v>201</v>
      </c>
      <c r="E50" s="377" t="s">
        <v>84</v>
      </c>
      <c r="F50" s="131">
        <f>VLOOKUP($A50,БДдопОпции[],6,FALSE)*(1-$F$4)</f>
        <v>7.5900000000000007</v>
      </c>
      <c r="G50" s="130"/>
      <c r="H50" s="588" t="s">
        <v>205</v>
      </c>
      <c r="I50" s="589"/>
      <c r="J50" s="589"/>
      <c r="K50" s="589"/>
      <c r="L50" s="589"/>
      <c r="M50" s="589"/>
      <c r="N50" s="589"/>
      <c r="O50" s="130"/>
      <c r="P50" s="130"/>
      <c r="Q50" s="130"/>
      <c r="R50" s="130"/>
      <c r="S50" s="78"/>
      <c r="V50" s="62"/>
    </row>
    <row r="51" spans="1:47" s="83" customFormat="1" ht="18" customHeight="1" x14ac:dyDescent="0.25">
      <c r="A51" s="382" t="s">
        <v>166</v>
      </c>
      <c r="B51" s="120"/>
      <c r="C51" s="120"/>
      <c r="D51" s="120"/>
      <c r="E51" s="120"/>
      <c r="F51" s="120"/>
      <c r="G51" s="120"/>
      <c r="H51" s="120"/>
      <c r="I51" s="120"/>
      <c r="J51" s="368"/>
      <c r="K51" s="592"/>
      <c r="L51" s="592"/>
      <c r="M51" s="592"/>
      <c r="N51" s="592"/>
      <c r="O51" s="592"/>
      <c r="P51" s="592"/>
      <c r="Q51" s="592"/>
      <c r="R51" s="592"/>
      <c r="S51" s="88"/>
      <c r="T51" s="82"/>
      <c r="U51" s="82"/>
      <c r="V51" s="82"/>
      <c r="W51" s="82"/>
      <c r="X51" s="82"/>
      <c r="Y51" s="82"/>
    </row>
    <row r="52" spans="1:47" s="28" customFormat="1" ht="13.5" customHeight="1" x14ac:dyDescent="0.2">
      <c r="A52" s="378">
        <v>417203500</v>
      </c>
      <c r="B52" s="376" t="s">
        <v>150</v>
      </c>
      <c r="C52" s="376" t="s">
        <v>179</v>
      </c>
      <c r="D52" s="374" t="s">
        <v>78</v>
      </c>
      <c r="E52" s="374" t="s">
        <v>84</v>
      </c>
      <c r="F52" s="131">
        <f>VLOOKUP($A52,БДдопОпции[],6,FALSE)*(1-$F$4)</f>
        <v>76.725000000000009</v>
      </c>
      <c r="G52" s="130"/>
      <c r="H52" s="590" t="s">
        <v>193</v>
      </c>
      <c r="I52" s="591"/>
      <c r="J52" s="591"/>
      <c r="K52" s="591"/>
      <c r="L52" s="591"/>
      <c r="M52" s="591"/>
      <c r="N52" s="591"/>
      <c r="O52" s="130"/>
      <c r="P52" s="130"/>
      <c r="Q52" s="130"/>
      <c r="R52" s="130"/>
      <c r="S52" s="78"/>
      <c r="V52" s="62"/>
    </row>
    <row r="53" spans="1:47" s="28" customFormat="1" ht="177" customHeight="1" x14ac:dyDescent="0.2">
      <c r="A53" s="130"/>
      <c r="B53" s="130"/>
      <c r="C53" s="130"/>
      <c r="D53" s="130"/>
      <c r="E53" s="130"/>
      <c r="F53" s="130"/>
      <c r="G53" s="130"/>
      <c r="H53" s="130"/>
      <c r="I53" s="130"/>
      <c r="J53" s="130"/>
      <c r="K53" s="130"/>
      <c r="L53" s="130"/>
      <c r="M53" s="130"/>
      <c r="N53" s="130"/>
      <c r="O53" s="130"/>
      <c r="P53" s="130"/>
      <c r="Q53" s="130"/>
      <c r="R53" s="78"/>
      <c r="U53" s="62"/>
    </row>
    <row r="54" spans="1:47" s="28" customFormat="1" ht="15" customHeight="1" x14ac:dyDescent="0.2">
      <c r="A54" s="587" t="s">
        <v>494</v>
      </c>
      <c r="B54" s="587"/>
      <c r="C54" s="587"/>
      <c r="D54" s="587" t="s">
        <v>15</v>
      </c>
      <c r="E54" s="587"/>
      <c r="F54" s="130"/>
      <c r="G54" s="132" t="s">
        <v>181</v>
      </c>
      <c r="H54" s="132"/>
      <c r="I54" s="132"/>
      <c r="J54" s="130"/>
      <c r="K54" s="130"/>
      <c r="L54" s="130"/>
      <c r="M54" s="130"/>
      <c r="N54" s="130"/>
      <c r="O54" s="130"/>
      <c r="P54" s="130"/>
      <c r="Q54" s="130"/>
      <c r="R54" s="78"/>
      <c r="U54" s="62"/>
    </row>
    <row r="55" spans="1:47" s="28" customFormat="1" ht="13.5" customHeight="1" x14ac:dyDescent="0.2">
      <c r="A55" s="133"/>
      <c r="B55" s="133"/>
      <c r="C55" s="133"/>
      <c r="D55" s="133"/>
      <c r="E55" s="133"/>
      <c r="F55" s="133"/>
      <c r="G55" s="133"/>
      <c r="H55" s="133"/>
      <c r="I55" s="133"/>
      <c r="J55" s="133"/>
      <c r="K55" s="133"/>
      <c r="L55" s="133"/>
      <c r="M55" s="133"/>
      <c r="N55" s="133"/>
      <c r="O55" s="133"/>
      <c r="P55" s="133"/>
      <c r="Q55" s="133"/>
      <c r="R55" s="133"/>
      <c r="S55" s="52"/>
      <c r="V55" s="62"/>
    </row>
    <row r="56" spans="1:47" s="28" customFormat="1" ht="13.5" customHeight="1" x14ac:dyDescent="0.2">
      <c r="A56" s="52"/>
      <c r="B56" s="6"/>
      <c r="C56" s="6"/>
      <c r="D56" s="6"/>
      <c r="E56" s="52"/>
      <c r="F56" s="52"/>
      <c r="G56" s="52"/>
      <c r="H56" s="52"/>
      <c r="I56" s="52"/>
      <c r="J56" s="52"/>
      <c r="K56" s="52"/>
      <c r="L56" s="52"/>
      <c r="M56" s="52"/>
      <c r="N56" s="52"/>
      <c r="O56" s="52"/>
      <c r="P56" s="52"/>
      <c r="Q56" s="52"/>
      <c r="R56" s="52"/>
      <c r="S56" s="52"/>
      <c r="V56" s="62"/>
    </row>
    <row r="57" spans="1:47" s="28" customFormat="1" ht="13.5" customHeight="1" x14ac:dyDescent="0.2">
      <c r="A57" s="52"/>
      <c r="B57" s="6"/>
      <c r="C57" s="6"/>
      <c r="D57" s="6"/>
      <c r="E57" s="52"/>
      <c r="F57" s="52"/>
      <c r="G57" s="52"/>
      <c r="H57" s="52"/>
      <c r="I57" s="52"/>
      <c r="J57" s="52"/>
      <c r="K57" s="52"/>
      <c r="L57" s="52"/>
      <c r="M57" s="52"/>
      <c r="N57" s="52"/>
      <c r="O57" s="52"/>
      <c r="P57" s="52"/>
      <c r="Q57" s="52"/>
      <c r="R57" s="52"/>
      <c r="S57" s="52"/>
      <c r="V57" s="62"/>
    </row>
    <row r="58" spans="1:47" s="28" customFormat="1" ht="22.5" hidden="1" outlineLevel="1" x14ac:dyDescent="0.2">
      <c r="A58" s="53" t="s">
        <v>100</v>
      </c>
      <c r="B58" s="6"/>
      <c r="C58" s="6"/>
      <c r="D58" s="6"/>
      <c r="E58" s="53"/>
      <c r="F58" s="53"/>
      <c r="G58" s="53"/>
      <c r="H58" s="53"/>
      <c r="I58" s="53"/>
      <c r="J58" s="53"/>
      <c r="K58" s="6"/>
      <c r="L58" s="53"/>
      <c r="M58" s="53"/>
      <c r="N58" s="53"/>
      <c r="O58" s="27"/>
      <c r="P58" s="27"/>
      <c r="Q58" s="27"/>
      <c r="R58" s="27"/>
      <c r="S58" s="27"/>
      <c r="T58" s="27"/>
      <c r="U58" s="27"/>
      <c r="V58" s="59"/>
      <c r="W58" s="27"/>
      <c r="X58" s="27"/>
      <c r="Y58" s="27"/>
      <c r="Z58" s="27"/>
      <c r="AA58" s="27"/>
      <c r="AB58" s="27"/>
      <c r="AC58" s="27"/>
      <c r="AD58" s="27"/>
      <c r="AE58" s="27"/>
      <c r="AF58" s="27"/>
      <c r="AG58" s="27"/>
      <c r="AH58" s="27"/>
      <c r="AI58" s="27"/>
      <c r="AJ58" s="27"/>
      <c r="AK58" s="27"/>
      <c r="AL58" s="27"/>
      <c r="AM58" s="27"/>
      <c r="AN58" s="27"/>
      <c r="AO58" s="27"/>
      <c r="AP58" s="27"/>
      <c r="AQ58" s="27"/>
      <c r="AR58" s="27"/>
      <c r="AS58" s="27"/>
      <c r="AT58" s="27"/>
      <c r="AU58" s="27"/>
    </row>
    <row r="59" spans="1:47" s="28" customFormat="1" ht="12" hidden="1" customHeight="1" outlineLevel="1" x14ac:dyDescent="0.2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27"/>
      <c r="U59" s="27"/>
      <c r="V59" s="59"/>
      <c r="W59" s="27"/>
      <c r="X59" s="27"/>
      <c r="Y59" s="27"/>
      <c r="Z59" s="27"/>
      <c r="AA59" s="27"/>
      <c r="AB59" s="27"/>
      <c r="AC59" s="27"/>
      <c r="AD59" s="27"/>
      <c r="AE59" s="27"/>
      <c r="AF59" s="27"/>
      <c r="AG59" s="27"/>
      <c r="AH59" s="27"/>
      <c r="AI59" s="27"/>
      <c r="AJ59" s="27"/>
      <c r="AK59" s="27"/>
      <c r="AL59" s="27"/>
      <c r="AM59" s="27"/>
      <c r="AN59" s="27"/>
      <c r="AO59" s="27"/>
      <c r="AP59" s="27"/>
      <c r="AQ59" s="27"/>
      <c r="AR59" s="27"/>
      <c r="AS59" s="27"/>
      <c r="AT59" s="27"/>
      <c r="AU59" s="27"/>
    </row>
    <row r="60" spans="1:47" s="28" customFormat="1" ht="12" hidden="1" customHeight="1" outlineLevel="1" x14ac:dyDescent="0.2">
      <c r="A60" s="428" t="s">
        <v>75</v>
      </c>
      <c r="B60" s="427" t="s">
        <v>70</v>
      </c>
      <c r="C60" s="427" t="s">
        <v>0</v>
      </c>
      <c r="D60" s="427" t="s">
        <v>370</v>
      </c>
      <c r="E60" s="427" t="s">
        <v>371</v>
      </c>
      <c r="F60" s="546" t="s">
        <v>493</v>
      </c>
      <c r="G60" s="6"/>
      <c r="H60" s="6"/>
      <c r="I60" s="6"/>
      <c r="J60" s="6"/>
      <c r="K60" s="504"/>
      <c r="L60" s="6"/>
      <c r="M60" s="6"/>
      <c r="N60" s="6"/>
      <c r="O60" s="6"/>
      <c r="P60" s="6"/>
      <c r="Q60" s="6"/>
      <c r="R60" s="6"/>
      <c r="S60" s="6"/>
      <c r="T60" s="27"/>
      <c r="U60" s="27"/>
      <c r="V60" s="59"/>
      <c r="W60" s="27"/>
      <c r="X60" s="27"/>
      <c r="Y60" s="27"/>
      <c r="Z60" s="27"/>
      <c r="AA60" s="27"/>
      <c r="AB60" s="27"/>
      <c r="AC60" s="27"/>
      <c r="AD60" s="27"/>
      <c r="AE60" s="27"/>
      <c r="AF60" s="27"/>
      <c r="AG60" s="27"/>
      <c r="AH60" s="27"/>
      <c r="AI60" s="27"/>
      <c r="AJ60" s="27"/>
      <c r="AK60" s="27"/>
      <c r="AL60" s="27"/>
      <c r="AM60" s="27"/>
      <c r="AN60" s="27"/>
      <c r="AO60" s="27"/>
      <c r="AP60" s="27"/>
      <c r="AQ60" s="27"/>
      <c r="AR60" s="27"/>
      <c r="AS60" s="27"/>
      <c r="AT60" s="27"/>
      <c r="AU60" s="27"/>
    </row>
    <row r="61" spans="1:47" ht="12" hidden="1" customHeight="1" outlineLevel="1" x14ac:dyDescent="0.2">
      <c r="A61" s="429" t="s">
        <v>362</v>
      </c>
      <c r="B61" s="55"/>
      <c r="C61" s="55"/>
      <c r="D61" s="55"/>
      <c r="E61" s="55"/>
      <c r="F61" s="430">
        <v>104.5</v>
      </c>
      <c r="I61" s="505"/>
    </row>
    <row r="62" spans="1:47" ht="12" hidden="1" customHeight="1" outlineLevel="1" x14ac:dyDescent="0.2">
      <c r="A62" s="429" t="s">
        <v>173</v>
      </c>
      <c r="B62" s="55"/>
      <c r="C62" s="55"/>
      <c r="D62" s="55"/>
      <c r="E62" s="55"/>
      <c r="F62" s="431">
        <v>335</v>
      </c>
      <c r="I62" s="505"/>
    </row>
    <row r="63" spans="1:47" ht="12" hidden="1" customHeight="1" outlineLevel="1" x14ac:dyDescent="0.2">
      <c r="A63" s="429" t="s">
        <v>180</v>
      </c>
      <c r="B63" s="55"/>
      <c r="C63" s="55"/>
      <c r="D63" s="55"/>
      <c r="E63" s="55"/>
      <c r="F63" s="430">
        <v>141.9</v>
      </c>
      <c r="I63" s="505"/>
    </row>
    <row r="64" spans="1:47" ht="12" hidden="1" customHeight="1" outlineLevel="1" x14ac:dyDescent="0.2">
      <c r="A64" s="429">
        <v>415000600</v>
      </c>
      <c r="B64" s="55" t="s">
        <v>420</v>
      </c>
      <c r="C64" s="55" t="s">
        <v>419</v>
      </c>
      <c r="D64" s="55"/>
      <c r="E64" s="55"/>
      <c r="F64" s="432">
        <v>9.0860000000000003</v>
      </c>
      <c r="I64" s="505"/>
    </row>
    <row r="65" spans="1:22" ht="12" hidden="1" customHeight="1" outlineLevel="1" x14ac:dyDescent="0.2">
      <c r="A65" s="429">
        <v>415001700</v>
      </c>
      <c r="B65" s="55" t="s">
        <v>421</v>
      </c>
      <c r="C65" s="55" t="s">
        <v>419</v>
      </c>
      <c r="D65" s="55"/>
      <c r="E65" s="55"/>
      <c r="F65" s="432">
        <v>9.7790000000000017</v>
      </c>
      <c r="I65" s="505"/>
    </row>
    <row r="66" spans="1:22" ht="12" hidden="1" customHeight="1" outlineLevel="1" x14ac:dyDescent="0.2">
      <c r="A66" s="429">
        <v>539000001</v>
      </c>
      <c r="B66" s="55" t="s">
        <v>144</v>
      </c>
      <c r="C66" s="55" t="s">
        <v>145</v>
      </c>
      <c r="D66" s="55"/>
      <c r="E66" s="55"/>
      <c r="F66" s="432">
        <v>187.00000000000003</v>
      </c>
      <c r="I66" s="505"/>
    </row>
    <row r="67" spans="1:22" ht="12" hidden="1" customHeight="1" outlineLevel="1" x14ac:dyDescent="0.2">
      <c r="A67" s="429">
        <v>539000002</v>
      </c>
      <c r="B67" s="55" t="s">
        <v>146</v>
      </c>
      <c r="C67" s="55" t="s">
        <v>145</v>
      </c>
      <c r="D67" s="55"/>
      <c r="E67" s="55"/>
      <c r="F67" s="432">
        <v>187.00000000000003</v>
      </c>
      <c r="I67" s="505"/>
    </row>
    <row r="68" spans="1:22" ht="12" hidden="1" customHeight="1" outlineLevel="1" x14ac:dyDescent="0.2">
      <c r="A68" s="429">
        <v>539000003</v>
      </c>
      <c r="B68" s="55" t="s">
        <v>147</v>
      </c>
      <c r="C68" s="55" t="s">
        <v>145</v>
      </c>
      <c r="D68" s="55"/>
      <c r="E68" s="55"/>
      <c r="F68" s="432">
        <v>187.00000000000003</v>
      </c>
      <c r="I68" s="505"/>
    </row>
    <row r="69" spans="1:22" ht="12" hidden="1" customHeight="1" outlineLevel="1" x14ac:dyDescent="0.2">
      <c r="A69" s="429">
        <v>539000004</v>
      </c>
      <c r="B69" s="55" t="s">
        <v>148</v>
      </c>
      <c r="C69" s="55" t="s">
        <v>145</v>
      </c>
      <c r="D69" s="55"/>
      <c r="E69" s="55"/>
      <c r="F69" s="432">
        <v>187.00000000000003</v>
      </c>
      <c r="I69" s="505"/>
    </row>
    <row r="70" spans="1:22" ht="12" hidden="1" customHeight="1" outlineLevel="1" x14ac:dyDescent="0.2">
      <c r="A70" s="429">
        <v>539000010</v>
      </c>
      <c r="B70" s="55" t="s">
        <v>415</v>
      </c>
      <c r="C70" s="55" t="s">
        <v>145</v>
      </c>
      <c r="D70" s="55"/>
      <c r="E70" s="55"/>
      <c r="F70" s="432">
        <v>149.60000000000002</v>
      </c>
      <c r="I70" s="505"/>
    </row>
    <row r="71" spans="1:22" ht="12" hidden="1" customHeight="1" outlineLevel="1" x14ac:dyDescent="0.2">
      <c r="A71" s="429">
        <v>539000011</v>
      </c>
      <c r="B71" s="55" t="s">
        <v>416</v>
      </c>
      <c r="C71" s="55" t="s">
        <v>145</v>
      </c>
      <c r="D71" s="55"/>
      <c r="E71" s="55"/>
      <c r="F71" s="432">
        <v>149.60000000000002</v>
      </c>
      <c r="I71" s="505"/>
    </row>
    <row r="72" spans="1:22" ht="12" hidden="1" customHeight="1" outlineLevel="1" x14ac:dyDescent="0.2">
      <c r="A72" s="429">
        <v>412820200</v>
      </c>
      <c r="B72" s="55" t="s">
        <v>73</v>
      </c>
      <c r="C72" s="55" t="s">
        <v>13</v>
      </c>
      <c r="D72" s="55"/>
      <c r="E72" s="55"/>
      <c r="F72" s="432">
        <v>79.288000000000011</v>
      </c>
      <c r="I72" s="505"/>
    </row>
    <row r="73" spans="1:22" ht="12" hidden="1" customHeight="1" outlineLevel="1" x14ac:dyDescent="0.2">
      <c r="A73" s="429">
        <v>412820300</v>
      </c>
      <c r="B73" s="55" t="s">
        <v>91</v>
      </c>
      <c r="C73" s="55" t="s">
        <v>13</v>
      </c>
      <c r="D73" s="55"/>
      <c r="E73" s="55"/>
      <c r="F73" s="432">
        <v>100.27600000000001</v>
      </c>
      <c r="I73" s="505"/>
    </row>
    <row r="74" spans="1:22" ht="12" hidden="1" customHeight="1" outlineLevel="1" x14ac:dyDescent="0.2">
      <c r="A74" s="429">
        <v>412821100</v>
      </c>
      <c r="B74" s="55" t="s">
        <v>72</v>
      </c>
      <c r="C74" s="55" t="s">
        <v>13</v>
      </c>
      <c r="D74" s="55"/>
      <c r="E74" s="55"/>
      <c r="F74" s="432">
        <v>118.93200000000002</v>
      </c>
      <c r="I74" s="505"/>
    </row>
    <row r="75" spans="1:22" s="29" customFormat="1" ht="12" hidden="1" customHeight="1" outlineLevel="1" x14ac:dyDescent="0.2">
      <c r="A75" s="429">
        <v>412820500</v>
      </c>
      <c r="B75" s="55" t="s">
        <v>74</v>
      </c>
      <c r="C75" s="55" t="s">
        <v>14</v>
      </c>
      <c r="D75" s="55"/>
      <c r="E75" s="55"/>
      <c r="F75" s="432">
        <v>17.138000000000002</v>
      </c>
      <c r="G75" s="6"/>
      <c r="H75" s="6"/>
      <c r="I75" s="505"/>
      <c r="J75" s="6"/>
      <c r="K75" s="6"/>
      <c r="L75" s="6"/>
      <c r="M75" s="6"/>
      <c r="N75" s="6"/>
      <c r="O75" s="6"/>
      <c r="P75" s="6"/>
      <c r="Q75" s="6"/>
      <c r="R75" s="6"/>
      <c r="S75" s="6"/>
      <c r="V75" s="60"/>
    </row>
    <row r="76" spans="1:22" s="29" customFormat="1" ht="12" hidden="1" customHeight="1" outlineLevel="1" x14ac:dyDescent="0.2">
      <c r="A76" s="429">
        <v>411800102</v>
      </c>
      <c r="B76" s="55" t="s">
        <v>79</v>
      </c>
      <c r="C76" s="55" t="s">
        <v>85</v>
      </c>
      <c r="D76" s="55"/>
      <c r="E76" s="55"/>
      <c r="F76" s="432">
        <v>29.92</v>
      </c>
      <c r="G76" s="6"/>
      <c r="H76" s="6"/>
      <c r="I76" s="505"/>
      <c r="J76" s="6"/>
      <c r="K76" s="6"/>
      <c r="L76" s="6"/>
      <c r="M76" s="6"/>
      <c r="N76" s="6"/>
      <c r="O76" s="6"/>
      <c r="P76" s="6"/>
      <c r="Q76" s="6"/>
      <c r="R76" s="6"/>
      <c r="S76" s="6"/>
      <c r="V76" s="60"/>
    </row>
    <row r="77" spans="1:22" ht="12.75" hidden="1" outlineLevel="1" x14ac:dyDescent="0.2">
      <c r="A77" s="429">
        <v>412910800</v>
      </c>
      <c r="B77" s="55" t="s">
        <v>82</v>
      </c>
      <c r="C77" s="55" t="s">
        <v>83</v>
      </c>
      <c r="D77" s="55"/>
      <c r="E77" s="55"/>
      <c r="F77" s="432">
        <v>1.6940000000000002</v>
      </c>
      <c r="I77" s="505"/>
    </row>
    <row r="78" spans="1:22" ht="12.75" hidden="1" outlineLevel="1" x14ac:dyDescent="0.2">
      <c r="A78" s="429">
        <v>412711330</v>
      </c>
      <c r="B78" s="55" t="s">
        <v>86</v>
      </c>
      <c r="C78" s="55" t="s">
        <v>87</v>
      </c>
      <c r="D78" s="55"/>
      <c r="E78" s="55"/>
      <c r="F78" s="432">
        <v>7.2380000000000004</v>
      </c>
      <c r="I78" s="505"/>
    </row>
    <row r="79" spans="1:22" ht="12.75" hidden="1" outlineLevel="1" x14ac:dyDescent="0.2">
      <c r="A79" s="429">
        <v>411800130</v>
      </c>
      <c r="B79" s="55" t="s">
        <v>88</v>
      </c>
      <c r="C79" s="55" t="s">
        <v>89</v>
      </c>
      <c r="D79" s="55"/>
      <c r="E79" s="55"/>
      <c r="F79" s="432">
        <v>7.8760000000000012</v>
      </c>
      <c r="I79" s="505"/>
    </row>
    <row r="80" spans="1:22" ht="12.75" hidden="1" outlineLevel="1" x14ac:dyDescent="0.2">
      <c r="A80" s="429">
        <v>412711530</v>
      </c>
      <c r="B80" s="55" t="s">
        <v>90</v>
      </c>
      <c r="C80" s="55" t="s">
        <v>80</v>
      </c>
      <c r="D80" s="55"/>
      <c r="E80" s="55"/>
      <c r="F80" s="432">
        <v>5.1920000000000002</v>
      </c>
      <c r="I80" s="505"/>
    </row>
    <row r="81" spans="1:9" ht="12.75" hidden="1" outlineLevel="1" x14ac:dyDescent="0.2">
      <c r="A81" s="429">
        <v>417200008</v>
      </c>
      <c r="B81" s="55" t="s">
        <v>189</v>
      </c>
      <c r="C81" s="55" t="s">
        <v>191</v>
      </c>
      <c r="D81" s="55"/>
      <c r="E81" s="55"/>
      <c r="F81" s="432">
        <v>9.1080000000000005</v>
      </c>
      <c r="I81" s="505"/>
    </row>
    <row r="82" spans="1:9" ht="12.75" hidden="1" outlineLevel="1" x14ac:dyDescent="0.2">
      <c r="A82" s="429">
        <v>417201000</v>
      </c>
      <c r="B82" s="55" t="s">
        <v>168</v>
      </c>
      <c r="C82" s="55" t="s">
        <v>176</v>
      </c>
      <c r="D82" s="55"/>
      <c r="E82" s="55"/>
      <c r="F82" s="432">
        <v>31.900000000000002</v>
      </c>
      <c r="I82" s="505"/>
    </row>
    <row r="83" spans="1:9" ht="12.75" hidden="1" outlineLevel="1" x14ac:dyDescent="0.2">
      <c r="A83" s="429">
        <v>417200702</v>
      </c>
      <c r="B83" s="55" t="s">
        <v>169</v>
      </c>
      <c r="C83" s="55" t="s">
        <v>177</v>
      </c>
      <c r="D83" s="55"/>
      <c r="E83" s="55"/>
      <c r="F83" s="432">
        <v>2.75</v>
      </c>
      <c r="I83" s="505"/>
    </row>
    <row r="84" spans="1:9" ht="12.75" hidden="1" outlineLevel="1" x14ac:dyDescent="0.2">
      <c r="A84" s="429">
        <v>417200500</v>
      </c>
      <c r="B84" s="55" t="s">
        <v>170</v>
      </c>
      <c r="C84" s="55" t="s">
        <v>178</v>
      </c>
      <c r="D84" s="55"/>
      <c r="E84" s="55"/>
      <c r="F84" s="432">
        <v>9.5370000000000008</v>
      </c>
      <c r="I84" s="505"/>
    </row>
    <row r="85" spans="1:9" ht="12.75" hidden="1" outlineLevel="1" x14ac:dyDescent="0.2">
      <c r="A85" s="429">
        <v>417210700</v>
      </c>
      <c r="B85" s="55" t="s">
        <v>171</v>
      </c>
      <c r="C85" s="55" t="s">
        <v>178</v>
      </c>
      <c r="D85" s="55"/>
      <c r="E85" s="55"/>
      <c r="F85" s="432">
        <v>9.5370000000000008</v>
      </c>
      <c r="I85" s="505"/>
    </row>
    <row r="86" spans="1:9" ht="12.75" hidden="1" outlineLevel="1" x14ac:dyDescent="0.2">
      <c r="A86" s="429">
        <v>407740100</v>
      </c>
      <c r="B86" s="55" t="s">
        <v>174</v>
      </c>
      <c r="C86" s="55" t="s">
        <v>182</v>
      </c>
      <c r="D86" s="55"/>
      <c r="E86" s="55"/>
      <c r="F86" s="432">
        <v>31.680000000000003</v>
      </c>
      <c r="I86" s="505"/>
    </row>
    <row r="87" spans="1:9" ht="12.75" hidden="1" outlineLevel="1" x14ac:dyDescent="0.2">
      <c r="A87" s="429">
        <v>541000001</v>
      </c>
      <c r="B87" s="55" t="s">
        <v>206</v>
      </c>
      <c r="C87" s="55" t="s">
        <v>182</v>
      </c>
      <c r="D87" s="55"/>
      <c r="E87" s="55"/>
      <c r="F87" s="432">
        <v>31.680000000000003</v>
      </c>
      <c r="I87" s="505"/>
    </row>
    <row r="88" spans="1:9" ht="12.75" hidden="1" outlineLevel="1" x14ac:dyDescent="0.2">
      <c r="A88" s="429">
        <v>541000002</v>
      </c>
      <c r="B88" s="55" t="s">
        <v>206</v>
      </c>
      <c r="C88" s="55" t="s">
        <v>182</v>
      </c>
      <c r="D88" s="55"/>
      <c r="E88" s="55"/>
      <c r="F88" s="432">
        <v>31.680000000000003</v>
      </c>
      <c r="I88" s="505"/>
    </row>
    <row r="89" spans="1:9" ht="12.75" hidden="1" outlineLevel="1" x14ac:dyDescent="0.2">
      <c r="A89" s="429">
        <v>412912800</v>
      </c>
      <c r="B89" s="55" t="s">
        <v>175</v>
      </c>
      <c r="C89" s="55" t="s">
        <v>183</v>
      </c>
      <c r="D89" s="55"/>
      <c r="E89" s="55"/>
      <c r="F89" s="432">
        <v>7.5900000000000007</v>
      </c>
      <c r="I89" s="505"/>
    </row>
    <row r="90" spans="1:9" ht="12.75" hidden="1" outlineLevel="1" x14ac:dyDescent="0.2">
      <c r="A90" s="429">
        <v>539000006</v>
      </c>
      <c r="B90" s="55" t="s">
        <v>175</v>
      </c>
      <c r="C90" s="55" t="s">
        <v>183</v>
      </c>
      <c r="D90" s="55"/>
      <c r="E90" s="55"/>
      <c r="F90" s="432">
        <v>7.5900000000000007</v>
      </c>
      <c r="I90" s="505"/>
    </row>
    <row r="91" spans="1:9" ht="12.75" hidden="1" outlineLevel="1" x14ac:dyDescent="0.2">
      <c r="A91" s="429">
        <v>539000005</v>
      </c>
      <c r="B91" s="55" t="s">
        <v>175</v>
      </c>
      <c r="C91" s="55" t="s">
        <v>183</v>
      </c>
      <c r="D91" s="55"/>
      <c r="E91" s="55"/>
      <c r="F91" s="432">
        <v>7.5900000000000007</v>
      </c>
      <c r="I91" s="505"/>
    </row>
    <row r="92" spans="1:9" ht="12.75" hidden="1" outlineLevel="1" x14ac:dyDescent="0.2">
      <c r="A92" s="429">
        <v>539000007</v>
      </c>
      <c r="B92" s="55" t="s">
        <v>175</v>
      </c>
      <c r="C92" s="55" t="s">
        <v>183</v>
      </c>
      <c r="D92" s="55"/>
      <c r="E92" s="55"/>
      <c r="F92" s="432">
        <v>7.5900000000000007</v>
      </c>
      <c r="I92" s="505"/>
    </row>
    <row r="93" spans="1:9" ht="12.75" hidden="1" outlineLevel="1" x14ac:dyDescent="0.2">
      <c r="A93" s="433">
        <v>417203500</v>
      </c>
      <c r="B93" s="434" t="s">
        <v>150</v>
      </c>
      <c r="C93" s="434" t="s">
        <v>179</v>
      </c>
      <c r="D93" s="434"/>
      <c r="E93" s="434"/>
      <c r="F93" s="432">
        <v>76.725000000000009</v>
      </c>
      <c r="I93" s="505"/>
    </row>
    <row r="94" spans="1:9" collapsed="1" x14ac:dyDescent="0.2"/>
  </sheetData>
  <protectedRanges>
    <protectedRange sqref="S4 C6:D9 P11:R13 I6:I9 R21:S22 F6:G9 H4:N4 Q23:S23 B4:D4 G23:H23 G24 S16:S20 A3:S3 A77:A80 A82 A84:A85 A20:A31 A34:A41 A43 L6:S9 A59:A60 G61:H61 S59:S60 F29:F33 F35:F37 F39:F42 F44:F50 F52 A55:A57 J61:S61 I61:I93 A1:S1 A10:S10 B5:S5 F62 A51:S51 F12:F27" name="Диапазон1"/>
    <protectedRange sqref="A33 A42 A6:D9 I6:I9 O11:O23 O25:O27 A61:A65" name="Диапазон1_2"/>
    <protectedRange sqref="A55:B57 P66:S76 P55:S57 B76:B77 Q42:S42 H24 A77:A80 A82 A84:A87 A34:A41 A24:A31 Q24:S33 A43:A47 J65:K93 G62:H64 J62:S64 G65 L65:S65 F63:F93 H65:H94" name="Диапазон1_4"/>
    <protectedRange sqref="E11" name="Диапазон1_10"/>
    <protectedRange sqref="A11:A15 A66:A67 B11:E11 B12:C13" name="Диапазон1_2_2"/>
    <protectedRange sqref="B2:S2" name="Диапазон1_1"/>
    <protectedRange sqref="A53:A54 G54" name="Диапазон1_3"/>
    <protectedRange sqref="A53:A54 G54" name="Диапазон1_4_1"/>
  </protectedRanges>
  <mergeCells count="51">
    <mergeCell ref="K31:R31"/>
    <mergeCell ref="H35:N35"/>
    <mergeCell ref="A1:I1"/>
    <mergeCell ref="H16:N16"/>
    <mergeCell ref="H29:N29"/>
    <mergeCell ref="H30:N30"/>
    <mergeCell ref="K28:R28"/>
    <mergeCell ref="H11:N11"/>
    <mergeCell ref="H14:N14"/>
    <mergeCell ref="H22:N22"/>
    <mergeCell ref="H23:N23"/>
    <mergeCell ref="H13:N13"/>
    <mergeCell ref="H12:N12"/>
    <mergeCell ref="H15:N15"/>
    <mergeCell ref="H19:N19"/>
    <mergeCell ref="A3:I3"/>
    <mergeCell ref="A2:B2"/>
    <mergeCell ref="K3:R3"/>
    <mergeCell ref="K10:R10"/>
    <mergeCell ref="K24:R24"/>
    <mergeCell ref="K9:R9"/>
    <mergeCell ref="H6:N6"/>
    <mergeCell ref="A54:C54"/>
    <mergeCell ref="H17:N17"/>
    <mergeCell ref="H20:N20"/>
    <mergeCell ref="H21:N21"/>
    <mergeCell ref="K43:R43"/>
    <mergeCell ref="K34:R34"/>
    <mergeCell ref="K33:R33"/>
    <mergeCell ref="H32:N32"/>
    <mergeCell ref="H27:N27"/>
    <mergeCell ref="H26:N26"/>
    <mergeCell ref="H25:N25"/>
    <mergeCell ref="K42:R42"/>
    <mergeCell ref="H47:N47"/>
    <mergeCell ref="H39:N39"/>
    <mergeCell ref="H37:N37"/>
    <mergeCell ref="H18:N18"/>
    <mergeCell ref="D54:E54"/>
    <mergeCell ref="H45:N45"/>
    <mergeCell ref="H36:N36"/>
    <mergeCell ref="H46:N46"/>
    <mergeCell ref="H41:N41"/>
    <mergeCell ref="K38:R38"/>
    <mergeCell ref="H40:N40"/>
    <mergeCell ref="H44:N44"/>
    <mergeCell ref="H52:N52"/>
    <mergeCell ref="H48:N48"/>
    <mergeCell ref="H49:N49"/>
    <mergeCell ref="K51:R51"/>
    <mergeCell ref="H50:N50"/>
  </mergeCells>
  <hyperlinks>
    <hyperlink ref="A2" location="Содержание!B1" display="Вернуться к содержанию"/>
    <hyperlink ref="H6:N6" location="'Доп. инфо'!B40" display="см. ограничения по размерам"/>
  </hyperlinks>
  <pageMargins left="0.78740157480314965" right="0" top="0" bottom="0" header="0.35433070866141736" footer="0.35433070866141736"/>
  <pageSetup paperSize="9" scale="50" orientation="portrait" r:id="rId1"/>
  <headerFooter alignWithMargins="0"/>
  <drawing r:id="rId2"/>
  <tableParts count="1">
    <tablePart r:id="rId3"/>
  </tableParts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>
          <x14:formula1>
            <xm:f>data!$A$2:$A$3</xm:f>
          </x14:formula1>
          <xm:sqref>V6:V9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K39"/>
  <sheetViews>
    <sheetView showGridLines="0" zoomScaleNormal="100" workbookViewId="0">
      <selection activeCell="B1" sqref="B1"/>
    </sheetView>
  </sheetViews>
  <sheetFormatPr defaultRowHeight="12.75" x14ac:dyDescent="0.2"/>
  <cols>
    <col min="1" max="1" width="2.28515625" customWidth="1"/>
    <col min="2" max="2" width="20.85546875" customWidth="1"/>
    <col min="3" max="3" width="23.7109375" customWidth="1"/>
    <col min="4" max="4" width="20.85546875" customWidth="1"/>
    <col min="5" max="5" width="22.5703125" customWidth="1"/>
    <col min="6" max="6" width="20.42578125" customWidth="1"/>
    <col min="7" max="7" width="8.140625" customWidth="1"/>
    <col min="8" max="10" width="23.42578125" customWidth="1"/>
    <col min="11" max="11" width="6.5703125" customWidth="1"/>
  </cols>
  <sheetData>
    <row r="1" spans="1:11" s="89" customFormat="1" ht="40.5" customHeight="1" x14ac:dyDescent="0.8">
      <c r="A1" s="204"/>
      <c r="B1" s="306" t="s">
        <v>136</v>
      </c>
      <c r="C1" s="306"/>
      <c r="D1" s="216"/>
      <c r="E1" s="216"/>
      <c r="F1" s="216"/>
      <c r="G1" s="216"/>
      <c r="H1" s="216"/>
      <c r="I1" s="211"/>
      <c r="J1" s="211"/>
      <c r="K1" s="213"/>
    </row>
    <row r="2" spans="1:11" s="91" customFormat="1" ht="25.5" customHeight="1" x14ac:dyDescent="0.2">
      <c r="A2" s="205"/>
      <c r="B2" s="329" t="s">
        <v>251</v>
      </c>
      <c r="C2" s="214"/>
      <c r="D2" s="214"/>
      <c r="E2" s="206"/>
      <c r="F2" s="206"/>
      <c r="G2" s="206"/>
      <c r="H2" s="606" t="s">
        <v>140</v>
      </c>
      <c r="I2" s="606"/>
      <c r="J2" s="606"/>
      <c r="K2" s="215"/>
    </row>
    <row r="3" spans="1:11" ht="18" x14ac:dyDescent="0.25">
      <c r="A3" s="219"/>
      <c r="B3" s="219" t="s">
        <v>99</v>
      </c>
      <c r="C3" s="219"/>
      <c r="D3" s="219"/>
      <c r="E3" s="219"/>
      <c r="F3" s="219"/>
      <c r="G3" s="219"/>
      <c r="H3" s="219"/>
      <c r="I3" s="219"/>
      <c r="J3" s="219"/>
      <c r="K3" s="220"/>
    </row>
    <row r="4" spans="1:11" ht="172.5" customHeight="1" x14ac:dyDescent="0.2">
      <c r="A4" s="218"/>
      <c r="B4" s="3"/>
      <c r="C4" s="3"/>
      <c r="D4" s="3"/>
      <c r="E4" s="3"/>
      <c r="F4" s="3"/>
      <c r="G4" s="3"/>
      <c r="H4" s="601" t="s">
        <v>308</v>
      </c>
      <c r="I4" s="601"/>
      <c r="J4" s="601"/>
      <c r="K4" s="217"/>
    </row>
    <row r="5" spans="1:11" s="72" customFormat="1" ht="18.75" customHeight="1" x14ac:dyDescent="0.2">
      <c r="A5" s="69"/>
      <c r="B5" s="226" t="s">
        <v>96</v>
      </c>
      <c r="C5" s="226" t="s">
        <v>97</v>
      </c>
      <c r="D5" s="226" t="s">
        <v>98</v>
      </c>
      <c r="E5" s="226" t="s">
        <v>2</v>
      </c>
      <c r="F5" s="226" t="s">
        <v>93</v>
      </c>
      <c r="G5" s="222"/>
      <c r="H5" s="222"/>
      <c r="I5" s="222"/>
      <c r="J5" s="222"/>
      <c r="K5" s="227"/>
    </row>
    <row r="6" spans="1:11" s="72" customFormat="1" ht="18.75" customHeight="1" x14ac:dyDescent="0.2">
      <c r="A6" s="69"/>
      <c r="B6" s="226"/>
      <c r="C6" s="226"/>
      <c r="D6" s="356" t="s">
        <v>296</v>
      </c>
      <c r="E6" s="226"/>
      <c r="F6" s="226"/>
      <c r="G6" s="222"/>
      <c r="H6" s="222"/>
      <c r="I6" s="222"/>
      <c r="J6" s="222"/>
      <c r="K6" s="227"/>
    </row>
    <row r="7" spans="1:11" s="225" customFormat="1" ht="15" x14ac:dyDescent="0.2">
      <c r="A7" s="223"/>
      <c r="B7" s="221" t="s">
        <v>293</v>
      </c>
      <c r="C7" s="221" t="s">
        <v>294</v>
      </c>
      <c r="D7" s="225" t="s">
        <v>294</v>
      </c>
      <c r="E7" s="222" t="s">
        <v>293</v>
      </c>
      <c r="F7" s="221" t="s">
        <v>295</v>
      </c>
      <c r="G7" s="221"/>
      <c r="H7" s="221"/>
      <c r="I7" s="221"/>
      <c r="J7" s="221"/>
      <c r="K7" s="224"/>
    </row>
    <row r="8" spans="1:11" ht="12" customHeight="1" x14ac:dyDescent="0.2">
      <c r="A8" s="218"/>
      <c r="B8" s="3"/>
      <c r="C8" s="3"/>
      <c r="D8" s="3"/>
      <c r="E8" s="3"/>
      <c r="F8" s="3"/>
      <c r="G8" s="3"/>
      <c r="H8" s="3"/>
      <c r="I8" s="3"/>
      <c r="J8" s="3"/>
      <c r="K8" s="217"/>
    </row>
    <row r="9" spans="1:11" ht="18" x14ac:dyDescent="0.25">
      <c r="A9" s="219"/>
      <c r="B9" s="219" t="s">
        <v>292</v>
      </c>
      <c r="C9" s="219"/>
      <c r="D9" s="219"/>
      <c r="E9" s="219"/>
      <c r="F9" s="219"/>
      <c r="G9" s="219"/>
      <c r="H9" s="219"/>
      <c r="I9" s="219"/>
      <c r="J9" s="219"/>
      <c r="K9" s="220"/>
    </row>
    <row r="10" spans="1:11" ht="109.5" customHeight="1" x14ac:dyDescent="0.2">
      <c r="A10" s="218"/>
      <c r="B10" s="3"/>
      <c r="C10" s="607" t="s">
        <v>298</v>
      </c>
      <c r="D10" s="607"/>
      <c r="E10" s="607"/>
      <c r="F10" s="607"/>
      <c r="G10" s="607"/>
      <c r="H10" s="607"/>
      <c r="I10" s="607"/>
      <c r="J10" s="3"/>
      <c r="K10" s="217"/>
    </row>
    <row r="11" spans="1:11" ht="25.5" customHeight="1" x14ac:dyDescent="0.2">
      <c r="A11" s="218"/>
      <c r="B11" s="3"/>
      <c r="C11" s="229"/>
      <c r="D11" s="3"/>
      <c r="E11" s="3"/>
      <c r="F11" s="3"/>
      <c r="G11" s="3"/>
      <c r="H11" s="3"/>
      <c r="I11" s="3"/>
      <c r="J11" s="3"/>
      <c r="K11" s="217"/>
    </row>
    <row r="12" spans="1:11" ht="15" x14ac:dyDescent="0.2">
      <c r="A12" s="218"/>
      <c r="B12" s="3"/>
      <c r="C12" s="229" t="s">
        <v>417</v>
      </c>
      <c r="D12" s="3"/>
      <c r="E12" s="3"/>
      <c r="F12" s="3"/>
      <c r="G12" s="3"/>
      <c r="H12" s="3"/>
      <c r="I12" s="3"/>
      <c r="J12" s="3"/>
      <c r="K12" s="217"/>
    </row>
    <row r="13" spans="1:11" x14ac:dyDescent="0.2">
      <c r="A13" s="218"/>
      <c r="B13" s="3"/>
      <c r="C13" s="3"/>
      <c r="D13" s="3"/>
      <c r="E13" s="3"/>
      <c r="F13" s="3"/>
      <c r="G13" s="3"/>
      <c r="H13" s="3"/>
      <c r="I13" s="3"/>
      <c r="J13" s="3"/>
      <c r="K13" s="217"/>
    </row>
    <row r="14" spans="1:11" ht="18" x14ac:dyDescent="0.25">
      <c r="A14" s="219"/>
      <c r="B14" s="219" t="s">
        <v>231</v>
      </c>
      <c r="C14" s="219"/>
      <c r="D14" s="219"/>
      <c r="E14" s="219"/>
      <c r="F14" s="219"/>
      <c r="G14" s="219"/>
      <c r="H14" s="219"/>
      <c r="I14" s="219"/>
      <c r="J14" s="219"/>
      <c r="K14" s="220"/>
    </row>
    <row r="15" spans="1:11" ht="27.75" customHeight="1" x14ac:dyDescent="0.25">
      <c r="A15" s="307"/>
      <c r="B15" s="307" t="s">
        <v>233</v>
      </c>
      <c r="C15" s="307"/>
      <c r="D15" s="307"/>
      <c r="E15" s="307"/>
      <c r="F15" s="307"/>
      <c r="G15" s="307"/>
      <c r="H15" s="307"/>
      <c r="I15" s="307"/>
      <c r="J15" s="307"/>
      <c r="K15" s="325"/>
    </row>
    <row r="16" spans="1:11" ht="16.5" customHeight="1" x14ac:dyDescent="0.25">
      <c r="A16" s="307"/>
      <c r="B16" s="608" t="s">
        <v>299</v>
      </c>
      <c r="C16" s="608"/>
      <c r="D16" s="608"/>
      <c r="E16" s="608"/>
      <c r="F16" s="608"/>
      <c r="G16" s="608"/>
      <c r="H16" s="608"/>
      <c r="I16" s="307"/>
      <c r="J16" s="307"/>
      <c r="K16" s="325"/>
    </row>
    <row r="17" spans="1:11" ht="18" x14ac:dyDescent="0.25">
      <c r="A17" s="307"/>
      <c r="B17" s="222" t="s">
        <v>300</v>
      </c>
      <c r="C17" s="307"/>
      <c r="D17" s="307"/>
      <c r="E17" s="307"/>
      <c r="F17" s="307"/>
      <c r="G17" s="307"/>
      <c r="H17" s="307"/>
      <c r="I17" s="307"/>
      <c r="J17" s="307"/>
      <c r="K17" s="325"/>
    </row>
    <row r="18" spans="1:11" ht="18" x14ac:dyDescent="0.25">
      <c r="A18" s="307"/>
      <c r="B18" s="222" t="s">
        <v>302</v>
      </c>
      <c r="C18" s="307"/>
      <c r="D18" s="307"/>
      <c r="E18" s="307"/>
      <c r="F18" s="307"/>
      <c r="G18" s="307"/>
      <c r="H18" s="307"/>
      <c r="I18" s="307"/>
      <c r="J18" s="307"/>
      <c r="K18" s="325"/>
    </row>
    <row r="19" spans="1:11" ht="18" customHeight="1" x14ac:dyDescent="0.25">
      <c r="A19" s="307"/>
      <c r="B19" s="222" t="s">
        <v>301</v>
      </c>
      <c r="C19" s="307"/>
      <c r="D19" s="307"/>
      <c r="E19" s="307"/>
      <c r="F19" s="307"/>
      <c r="G19" s="307"/>
      <c r="H19" s="307"/>
      <c r="I19" s="307"/>
      <c r="J19" s="307"/>
      <c r="K19" s="325"/>
    </row>
    <row r="20" spans="1:11" ht="11.25" customHeight="1" x14ac:dyDescent="0.25">
      <c r="A20" s="307"/>
      <c r="B20" s="222"/>
      <c r="C20" s="307"/>
      <c r="D20" s="307"/>
      <c r="E20" s="307"/>
      <c r="F20" s="307"/>
      <c r="G20" s="307"/>
      <c r="H20" s="307"/>
      <c r="I20" s="307"/>
      <c r="J20" s="307"/>
      <c r="K20" s="325"/>
    </row>
    <row r="21" spans="1:11" ht="18" x14ac:dyDescent="0.25">
      <c r="A21" s="307"/>
      <c r="B21" s="222" t="s">
        <v>235</v>
      </c>
      <c r="C21" s="307"/>
      <c r="D21" s="307"/>
      <c r="E21" s="307"/>
      <c r="F21" s="307"/>
      <c r="G21" s="307"/>
      <c r="H21" s="307"/>
      <c r="I21" s="307"/>
      <c r="J21" s="307"/>
      <c r="K21" s="325"/>
    </row>
    <row r="22" spans="1:11" ht="18" x14ac:dyDescent="0.25">
      <c r="A22" s="307"/>
      <c r="B22" s="222" t="s">
        <v>306</v>
      </c>
      <c r="C22" s="307"/>
      <c r="D22" s="307"/>
      <c r="E22" s="307"/>
      <c r="F22" s="307"/>
      <c r="G22" s="307"/>
      <c r="H22" s="307"/>
      <c r="I22" s="307"/>
      <c r="J22" s="307"/>
      <c r="K22" s="325"/>
    </row>
    <row r="23" spans="1:11" ht="11.25" customHeight="1" x14ac:dyDescent="0.25">
      <c r="A23" s="307"/>
      <c r="B23" s="222"/>
      <c r="C23" s="307"/>
      <c r="D23" s="307"/>
      <c r="E23" s="307"/>
      <c r="F23" s="307"/>
      <c r="G23" s="307"/>
      <c r="H23" s="307"/>
      <c r="I23" s="307"/>
      <c r="J23" s="307"/>
      <c r="K23" s="325"/>
    </row>
    <row r="24" spans="1:11" ht="18" customHeight="1" x14ac:dyDescent="0.25">
      <c r="A24" s="307"/>
      <c r="B24" s="222" t="s">
        <v>232</v>
      </c>
      <c r="C24" s="307"/>
      <c r="D24" s="307"/>
      <c r="E24" s="307"/>
      <c r="F24" s="307"/>
      <c r="G24" s="307"/>
      <c r="H24" s="307"/>
      <c r="I24" s="307"/>
      <c r="J24" s="307"/>
      <c r="K24" s="325"/>
    </row>
    <row r="25" spans="1:11" ht="18" x14ac:dyDescent="0.25">
      <c r="A25" s="307"/>
      <c r="B25" s="222" t="s">
        <v>304</v>
      </c>
      <c r="C25" s="307"/>
      <c r="D25" s="307"/>
      <c r="E25" s="307"/>
      <c r="F25" s="307"/>
      <c r="G25" s="307"/>
      <c r="H25" s="307"/>
      <c r="I25" s="307"/>
      <c r="J25" s="307"/>
      <c r="K25" s="325"/>
    </row>
    <row r="26" spans="1:11" ht="18" x14ac:dyDescent="0.25">
      <c r="A26" s="307"/>
      <c r="B26" s="222" t="s">
        <v>305</v>
      </c>
      <c r="C26" s="307"/>
      <c r="D26" s="307"/>
      <c r="E26" s="307"/>
      <c r="F26" s="307"/>
      <c r="G26" s="307"/>
      <c r="H26" s="307"/>
      <c r="I26" s="307"/>
      <c r="J26" s="307"/>
      <c r="K26" s="325"/>
    </row>
    <row r="27" spans="1:11" ht="11.25" customHeight="1" x14ac:dyDescent="0.25">
      <c r="A27" s="307"/>
      <c r="B27" s="222"/>
      <c r="C27" s="307"/>
      <c r="D27" s="307"/>
      <c r="E27" s="307"/>
      <c r="F27" s="307"/>
      <c r="G27" s="307"/>
      <c r="H27" s="307"/>
      <c r="I27" s="307"/>
      <c r="J27" s="307"/>
      <c r="K27" s="325"/>
    </row>
    <row r="28" spans="1:11" ht="17.25" customHeight="1" x14ac:dyDescent="0.2">
      <c r="A28" s="218"/>
      <c r="B28" s="222" t="s">
        <v>234</v>
      </c>
      <c r="C28" s="3"/>
      <c r="D28" s="3"/>
      <c r="E28" s="3"/>
      <c r="F28" s="3"/>
      <c r="G28" s="3"/>
      <c r="H28" s="3"/>
      <c r="I28" s="3"/>
      <c r="J28" s="3"/>
      <c r="K28" s="217"/>
    </row>
    <row r="29" spans="1:11" ht="171" customHeight="1" x14ac:dyDescent="0.2">
      <c r="A29" s="218"/>
      <c r="B29" s="3"/>
      <c r="C29" s="3"/>
      <c r="D29" s="3"/>
      <c r="E29" s="3"/>
      <c r="F29" s="3"/>
      <c r="G29" s="3"/>
      <c r="H29" s="3"/>
      <c r="I29" s="3"/>
      <c r="J29" s="3"/>
      <c r="K29" s="217"/>
    </row>
    <row r="30" spans="1:11" s="72" customFormat="1" ht="15.75" x14ac:dyDescent="0.25">
      <c r="A30" s="69"/>
      <c r="B30" s="230" t="s">
        <v>186</v>
      </c>
      <c r="C30" s="222"/>
      <c r="D30" s="222"/>
      <c r="E30" s="222"/>
      <c r="F30" s="222"/>
      <c r="G30" s="222"/>
      <c r="H30" s="230" t="s">
        <v>187</v>
      </c>
      <c r="I30" s="222"/>
      <c r="J30" s="222"/>
      <c r="K30" s="227"/>
    </row>
    <row r="31" spans="1:11" ht="11.25" customHeight="1" x14ac:dyDescent="0.2">
      <c r="K31" s="227"/>
    </row>
    <row r="32" spans="1:11" ht="18" x14ac:dyDescent="0.25">
      <c r="A32" s="219"/>
      <c r="B32" s="219" t="s">
        <v>127</v>
      </c>
      <c r="C32" s="219"/>
      <c r="D32" s="219"/>
      <c r="E32" s="219"/>
      <c r="F32" s="219"/>
      <c r="G32" s="219"/>
      <c r="H32" s="219"/>
      <c r="I32" s="219"/>
      <c r="J32" s="219"/>
      <c r="K32" s="220"/>
    </row>
    <row r="33" spans="1:11" ht="174" customHeight="1" x14ac:dyDescent="0.2">
      <c r="B33" s="218"/>
      <c r="C33" s="218"/>
      <c r="D33" s="218"/>
      <c r="E33" s="218"/>
      <c r="F33" s="218"/>
      <c r="G33" s="601"/>
      <c r="H33" s="602"/>
      <c r="I33" s="602"/>
      <c r="J33" s="602"/>
      <c r="K33" s="603"/>
    </row>
    <row r="34" spans="1:11" ht="42.75" customHeight="1" x14ac:dyDescent="0.2">
      <c r="A34" s="218"/>
      <c r="B34" s="326" t="s">
        <v>236</v>
      </c>
      <c r="C34" s="222"/>
      <c r="D34" s="222"/>
      <c r="E34" s="222"/>
      <c r="F34" s="222"/>
      <c r="G34" s="604" t="s">
        <v>237</v>
      </c>
      <c r="H34" s="604"/>
      <c r="I34" s="604"/>
      <c r="J34" s="604"/>
      <c r="K34" s="227"/>
    </row>
    <row r="35" spans="1:11" ht="12.75" customHeight="1" x14ac:dyDescent="0.2">
      <c r="A35" s="231"/>
      <c r="B35" s="232"/>
      <c r="C35" s="232"/>
      <c r="D35" s="232"/>
      <c r="E35" s="232"/>
      <c r="F35" s="232"/>
      <c r="G35" s="232"/>
      <c r="H35" s="232"/>
      <c r="I35" s="232"/>
      <c r="J35" s="232"/>
      <c r="K35" s="233"/>
    </row>
    <row r="36" spans="1:11" ht="18" x14ac:dyDescent="0.25">
      <c r="A36" s="219"/>
      <c r="B36" s="219" t="s">
        <v>291</v>
      </c>
      <c r="C36" s="219"/>
      <c r="D36" s="219"/>
      <c r="E36" s="219"/>
      <c r="F36" s="219"/>
      <c r="G36" s="219"/>
      <c r="H36" s="219"/>
      <c r="I36" s="219"/>
      <c r="J36" s="219"/>
      <c r="K36" s="220"/>
    </row>
    <row r="37" spans="1:11" ht="33.75" customHeight="1" x14ac:dyDescent="0.2">
      <c r="B37" s="326" t="s">
        <v>303</v>
      </c>
      <c r="C37" s="359"/>
      <c r="D37" s="359"/>
      <c r="E37" s="359"/>
      <c r="F37" s="360"/>
      <c r="G37" s="601"/>
      <c r="H37" s="602"/>
      <c r="I37" s="602"/>
      <c r="J37" s="602"/>
      <c r="K37" s="603"/>
    </row>
    <row r="38" spans="1:11" ht="33" customHeight="1" x14ac:dyDescent="0.2">
      <c r="A38" s="326"/>
      <c r="B38" s="326" t="s">
        <v>368</v>
      </c>
      <c r="C38" s="222"/>
      <c r="D38" s="222"/>
      <c r="E38" s="222"/>
      <c r="F38" s="222"/>
      <c r="G38" s="604"/>
      <c r="H38" s="604"/>
      <c r="I38" s="604"/>
      <c r="J38" s="604"/>
      <c r="K38" s="227"/>
    </row>
    <row r="39" spans="1:11" ht="132" customHeight="1" x14ac:dyDescent="0.2">
      <c r="A39" s="231"/>
      <c r="B39" s="425" t="s">
        <v>369</v>
      </c>
      <c r="C39" s="231"/>
      <c r="D39" s="231"/>
      <c r="E39" s="231"/>
      <c r="F39" s="361"/>
      <c r="G39" s="605"/>
      <c r="H39" s="605"/>
      <c r="I39" s="605"/>
      <c r="J39" s="605"/>
      <c r="K39" s="362"/>
    </row>
  </sheetData>
  <protectedRanges>
    <protectedRange sqref="C12" name="Диапазон1_2_2_1"/>
  </protectedRanges>
  <mergeCells count="9">
    <mergeCell ref="G37:K37"/>
    <mergeCell ref="G38:J38"/>
    <mergeCell ref="G39:J39"/>
    <mergeCell ref="G34:J34"/>
    <mergeCell ref="H2:J2"/>
    <mergeCell ref="G33:K33"/>
    <mergeCell ref="H4:J4"/>
    <mergeCell ref="C10:I10"/>
    <mergeCell ref="B16:H16"/>
  </mergeCells>
  <hyperlinks>
    <hyperlink ref="H2" location="Содержание!B1" display="Вернуться к содержанию"/>
  </hyperlinks>
  <pageMargins left="0.7" right="0.7" top="0.75" bottom="0.75" header="0.3" footer="0.3"/>
  <pageSetup orientation="portrait" verticalDpi="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T78"/>
  <sheetViews>
    <sheetView showGridLines="0" topLeftCell="A4" zoomScale="90" zoomScaleNormal="90" zoomScaleSheetLayoutView="100" workbookViewId="0">
      <selection activeCell="I28" sqref="I28"/>
    </sheetView>
  </sheetViews>
  <sheetFormatPr defaultRowHeight="12.75" x14ac:dyDescent="0.2"/>
  <cols>
    <col min="1" max="1" width="2.7109375" customWidth="1"/>
    <col min="2" max="2" width="24" customWidth="1"/>
    <col min="3" max="5" width="13.5703125" customWidth="1"/>
    <col min="6" max="8" width="12.85546875" customWidth="1"/>
    <col min="9" max="13" width="14.42578125" customWidth="1"/>
    <col min="14" max="14" width="15.85546875" customWidth="1"/>
    <col min="15" max="15" width="33.85546875" customWidth="1"/>
  </cols>
  <sheetData>
    <row r="1" spans="1:20" ht="60" customHeight="1" x14ac:dyDescent="0.8">
      <c r="A1" s="134" t="s">
        <v>290</v>
      </c>
      <c r="B1" s="547" t="s">
        <v>389</v>
      </c>
      <c r="C1" s="136"/>
      <c r="D1" s="136"/>
      <c r="E1" s="137"/>
      <c r="F1" s="137"/>
      <c r="G1" s="137"/>
      <c r="H1" s="137"/>
      <c r="I1" s="138"/>
      <c r="J1" s="137"/>
      <c r="K1" s="137"/>
      <c r="L1" s="137"/>
      <c r="M1" s="137"/>
      <c r="N1" s="137"/>
      <c r="O1" s="68"/>
      <c r="P1" s="68"/>
      <c r="Q1" s="68"/>
      <c r="R1" s="68"/>
      <c r="S1" s="68"/>
      <c r="T1" s="68"/>
    </row>
    <row r="2" spans="1:20" ht="12.75" customHeight="1" x14ac:dyDescent="0.2">
      <c r="A2" s="134"/>
      <c r="B2" s="611"/>
      <c r="C2" s="612"/>
      <c r="D2" s="139" t="s">
        <v>133</v>
      </c>
      <c r="E2" s="140"/>
      <c r="F2" s="137"/>
      <c r="G2" s="137"/>
      <c r="H2" s="137"/>
      <c r="I2" s="137"/>
      <c r="J2" s="134"/>
      <c r="K2" s="137"/>
      <c r="L2" s="137"/>
      <c r="M2" s="137"/>
      <c r="N2" s="137"/>
      <c r="O2" s="68"/>
      <c r="P2" s="68"/>
      <c r="Q2" s="68"/>
      <c r="R2" s="68"/>
      <c r="S2" s="68"/>
      <c r="T2" s="68"/>
    </row>
    <row r="3" spans="1:20" x14ac:dyDescent="0.2">
      <c r="A3" s="134"/>
      <c r="B3" s="613"/>
      <c r="C3" s="614"/>
      <c r="D3" s="139" t="s">
        <v>390</v>
      </c>
      <c r="E3" s="140"/>
      <c r="F3" s="137"/>
      <c r="G3" s="137"/>
      <c r="H3" s="137"/>
      <c r="I3" s="137"/>
      <c r="J3" s="134"/>
      <c r="K3" s="137"/>
      <c r="L3" s="632" t="s">
        <v>140</v>
      </c>
      <c r="M3" s="632"/>
      <c r="N3" s="632"/>
      <c r="O3" s="68"/>
      <c r="P3" s="68"/>
      <c r="Q3" s="68"/>
      <c r="R3" s="68"/>
      <c r="S3" s="68"/>
      <c r="T3" s="68"/>
    </row>
    <row r="4" spans="1:20" ht="12.75" customHeight="1" x14ac:dyDescent="0.2">
      <c r="A4" s="134"/>
      <c r="B4" s="615"/>
      <c r="C4" s="615"/>
      <c r="D4" s="139" t="s">
        <v>391</v>
      </c>
      <c r="E4" s="140"/>
      <c r="F4" s="137"/>
      <c r="G4" s="137"/>
      <c r="H4" s="137"/>
      <c r="I4" s="137"/>
      <c r="J4" s="140"/>
      <c r="K4" s="137"/>
      <c r="L4" s="632"/>
      <c r="M4" s="632"/>
      <c r="N4" s="632"/>
      <c r="O4" s="68"/>
      <c r="P4" s="68"/>
      <c r="Q4" s="68"/>
      <c r="R4" s="68"/>
      <c r="S4" s="68"/>
      <c r="T4" s="68"/>
    </row>
    <row r="5" spans="1:20" ht="30.75" customHeight="1" thickBot="1" x14ac:dyDescent="0.25">
      <c r="A5" s="68"/>
      <c r="B5" s="355" t="s">
        <v>485</v>
      </c>
      <c r="C5" s="355"/>
      <c r="D5" s="355"/>
      <c r="E5" s="355"/>
      <c r="F5" s="355"/>
      <c r="G5" s="355"/>
      <c r="H5" s="355"/>
      <c r="I5" s="355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</row>
    <row r="6" spans="1:20" x14ac:dyDescent="0.2">
      <c r="A6" s="134"/>
      <c r="B6" s="616" t="s">
        <v>104</v>
      </c>
      <c r="C6" s="141" t="s">
        <v>105</v>
      </c>
      <c r="D6" s="619" t="s">
        <v>106</v>
      </c>
      <c r="E6" s="620"/>
      <c r="F6" s="620"/>
      <c r="G6" s="620"/>
      <c r="H6" s="620"/>
      <c r="I6" s="620"/>
      <c r="J6" s="620"/>
      <c r="K6" s="620"/>
      <c r="L6" s="620"/>
      <c r="M6" s="621"/>
      <c r="N6" s="142" t="s">
        <v>107</v>
      </c>
      <c r="O6" s="68"/>
      <c r="P6" s="68"/>
      <c r="Q6" s="68"/>
      <c r="R6" s="68"/>
      <c r="S6" s="68"/>
      <c r="T6" s="68"/>
    </row>
    <row r="7" spans="1:20" ht="19.5" customHeight="1" x14ac:dyDescent="0.2">
      <c r="A7" s="134"/>
      <c r="B7" s="617"/>
      <c r="C7" s="622" t="s">
        <v>108</v>
      </c>
      <c r="D7" s="624" t="s">
        <v>109</v>
      </c>
      <c r="E7" s="626" t="s">
        <v>256</v>
      </c>
      <c r="F7" s="628" t="s">
        <v>307</v>
      </c>
      <c r="G7" s="628"/>
      <c r="H7" s="628"/>
      <c r="I7" s="628"/>
      <c r="J7" s="628"/>
      <c r="K7" s="628"/>
      <c r="L7" s="628"/>
      <c r="M7" s="629"/>
      <c r="N7" s="143"/>
      <c r="O7" s="68"/>
      <c r="P7" s="68"/>
      <c r="Q7" s="68"/>
      <c r="R7" s="68"/>
      <c r="S7" s="68"/>
      <c r="T7" s="68"/>
    </row>
    <row r="8" spans="1:20" ht="41.25" customHeight="1" thickBot="1" x14ac:dyDescent="0.25">
      <c r="A8" s="134"/>
      <c r="B8" s="618"/>
      <c r="C8" s="623"/>
      <c r="D8" s="625"/>
      <c r="E8" s="627"/>
      <c r="F8" s="144" t="s">
        <v>110</v>
      </c>
      <c r="G8" s="630" t="s">
        <v>111</v>
      </c>
      <c r="H8" s="631"/>
      <c r="I8" s="630" t="s">
        <v>112</v>
      </c>
      <c r="J8" s="631"/>
      <c r="K8" s="630" t="s">
        <v>113</v>
      </c>
      <c r="L8" s="631"/>
      <c r="M8" s="145" t="s">
        <v>134</v>
      </c>
      <c r="N8" s="363" t="s">
        <v>309</v>
      </c>
      <c r="O8" s="68"/>
      <c r="P8" s="68"/>
      <c r="Q8" s="68"/>
      <c r="R8" s="68"/>
      <c r="S8" s="68"/>
      <c r="T8" s="68"/>
    </row>
    <row r="9" spans="1:20" x14ac:dyDescent="0.2">
      <c r="A9" s="134"/>
      <c r="B9" s="146"/>
      <c r="C9" s="147"/>
      <c r="D9" s="148"/>
      <c r="E9" s="149"/>
      <c r="F9" s="140"/>
      <c r="G9" s="149" t="s">
        <v>114</v>
      </c>
      <c r="H9" s="149" t="s">
        <v>115</v>
      </c>
      <c r="I9" s="149" t="s">
        <v>114</v>
      </c>
      <c r="J9" s="149" t="s">
        <v>115</v>
      </c>
      <c r="K9" s="149" t="s">
        <v>114</v>
      </c>
      <c r="L9" s="149" t="s">
        <v>115</v>
      </c>
      <c r="M9" s="149" t="s">
        <v>114</v>
      </c>
      <c r="N9" s="150"/>
      <c r="O9" s="68"/>
      <c r="P9" s="68"/>
      <c r="Q9" s="68"/>
      <c r="R9" s="68"/>
      <c r="S9" s="68"/>
      <c r="T9" s="68"/>
    </row>
    <row r="10" spans="1:20" ht="20.45" customHeight="1" x14ac:dyDescent="0.2">
      <c r="A10" s="134"/>
      <c r="B10" s="151" t="s">
        <v>151</v>
      </c>
      <c r="C10" s="152"/>
      <c r="D10" s="153"/>
      <c r="E10" s="155" t="s">
        <v>253</v>
      </c>
      <c r="F10" s="154" t="s">
        <v>116</v>
      </c>
      <c r="G10" s="154" t="s">
        <v>116</v>
      </c>
      <c r="H10" s="155"/>
      <c r="I10" s="154"/>
      <c r="J10" s="155" t="s">
        <v>252</v>
      </c>
      <c r="K10" s="154"/>
      <c r="L10" s="155" t="s">
        <v>252</v>
      </c>
      <c r="M10" s="156"/>
      <c r="N10" s="157"/>
      <c r="O10" s="68"/>
      <c r="P10" s="68"/>
      <c r="Q10" s="68"/>
      <c r="R10" s="68"/>
      <c r="S10" s="68"/>
      <c r="T10" s="68"/>
    </row>
    <row r="11" spans="1:20" ht="20.45" customHeight="1" x14ac:dyDescent="0.2">
      <c r="A11" s="134"/>
      <c r="B11" s="158" t="s">
        <v>152</v>
      </c>
      <c r="C11" s="159"/>
      <c r="D11" s="153"/>
      <c r="E11" s="155"/>
      <c r="F11" s="154" t="s">
        <v>116</v>
      </c>
      <c r="G11" s="154" t="s">
        <v>116</v>
      </c>
      <c r="H11" s="155"/>
      <c r="I11" s="160" t="s">
        <v>117</v>
      </c>
      <c r="J11" s="160" t="s">
        <v>117</v>
      </c>
      <c r="K11" s="160" t="s">
        <v>117</v>
      </c>
      <c r="L11" s="160" t="s">
        <v>117</v>
      </c>
      <c r="M11" s="160" t="s">
        <v>117</v>
      </c>
      <c r="N11" s="157"/>
      <c r="O11" s="68"/>
      <c r="P11" s="68"/>
      <c r="Q11" s="68"/>
      <c r="R11" s="68"/>
      <c r="S11" s="68"/>
      <c r="T11" s="68"/>
    </row>
    <row r="12" spans="1:20" ht="20.45" customHeight="1" x14ac:dyDescent="0.2">
      <c r="A12" s="134"/>
      <c r="B12" s="161" t="s">
        <v>153</v>
      </c>
      <c r="C12" s="159"/>
      <c r="D12" s="153"/>
      <c r="E12" s="162"/>
      <c r="F12" s="154"/>
      <c r="G12" s="154"/>
      <c r="H12" s="155"/>
      <c r="I12" s="154"/>
      <c r="J12" s="154"/>
      <c r="K12" s="154"/>
      <c r="L12" s="154"/>
      <c r="M12" s="154"/>
      <c r="N12" s="157"/>
      <c r="O12" s="68"/>
      <c r="P12" s="68"/>
      <c r="Q12" s="68"/>
      <c r="R12" s="68"/>
      <c r="S12" s="68"/>
      <c r="T12" s="68"/>
    </row>
    <row r="13" spans="1:20" ht="20.45" customHeight="1" x14ac:dyDescent="0.2">
      <c r="A13" s="134"/>
      <c r="B13" s="163" t="s">
        <v>154</v>
      </c>
      <c r="C13" s="159"/>
      <c r="D13" s="153"/>
      <c r="E13" s="154"/>
      <c r="F13" s="154"/>
      <c r="G13" s="154"/>
      <c r="H13" s="155"/>
      <c r="I13" s="160" t="s">
        <v>117</v>
      </c>
      <c r="J13" s="160" t="s">
        <v>117</v>
      </c>
      <c r="K13" s="160" t="s">
        <v>117</v>
      </c>
      <c r="L13" s="160" t="s">
        <v>117</v>
      </c>
      <c r="M13" s="160" t="s">
        <v>117</v>
      </c>
      <c r="N13" s="157"/>
      <c r="O13" s="68"/>
      <c r="P13" s="68"/>
      <c r="Q13" s="68"/>
      <c r="R13" s="68"/>
      <c r="S13" s="68"/>
      <c r="T13" s="68"/>
    </row>
    <row r="14" spans="1:20" ht="20.45" customHeight="1" x14ac:dyDescent="0.2">
      <c r="A14" s="134"/>
      <c r="B14" s="164" t="s">
        <v>155</v>
      </c>
      <c r="C14" s="159"/>
      <c r="D14" s="153"/>
      <c r="E14" s="154"/>
      <c r="F14" s="154"/>
      <c r="G14" s="154"/>
      <c r="H14" s="155"/>
      <c r="I14" s="160" t="s">
        <v>117</v>
      </c>
      <c r="J14" s="160" t="s">
        <v>117</v>
      </c>
      <c r="K14" s="160" t="s">
        <v>117</v>
      </c>
      <c r="L14" s="160" t="s">
        <v>117</v>
      </c>
      <c r="M14" s="160" t="s">
        <v>117</v>
      </c>
      <c r="N14" s="157"/>
      <c r="O14" s="68"/>
      <c r="P14" s="68"/>
      <c r="Q14" s="68"/>
      <c r="R14" s="68"/>
      <c r="S14" s="68"/>
      <c r="T14" s="68"/>
    </row>
    <row r="15" spans="1:20" ht="20.45" customHeight="1" x14ac:dyDescent="0.2">
      <c r="A15" s="134"/>
      <c r="B15" s="165" t="s">
        <v>156</v>
      </c>
      <c r="C15" s="159"/>
      <c r="D15" s="153"/>
      <c r="E15" s="162"/>
      <c r="F15" s="154"/>
      <c r="G15" s="154"/>
      <c r="H15" s="155"/>
      <c r="I15" s="160" t="s">
        <v>117</v>
      </c>
      <c r="J15" s="160" t="s">
        <v>117</v>
      </c>
      <c r="K15" s="160" t="s">
        <v>117</v>
      </c>
      <c r="L15" s="160" t="s">
        <v>117</v>
      </c>
      <c r="M15" s="160" t="s">
        <v>117</v>
      </c>
      <c r="N15" s="157"/>
      <c r="O15" s="68"/>
      <c r="P15" s="68"/>
      <c r="Q15" s="68"/>
      <c r="R15" s="68"/>
      <c r="S15" s="68"/>
      <c r="T15" s="68"/>
    </row>
    <row r="16" spans="1:20" ht="20.45" customHeight="1" x14ac:dyDescent="0.2">
      <c r="A16" s="134"/>
      <c r="B16" s="166" t="s">
        <v>157</v>
      </c>
      <c r="C16" s="159"/>
      <c r="D16" s="153"/>
      <c r="E16" s="155"/>
      <c r="F16" s="154"/>
      <c r="G16" s="154"/>
      <c r="H16" s="155"/>
      <c r="I16" s="160" t="s">
        <v>117</v>
      </c>
      <c r="J16" s="160" t="s">
        <v>117</v>
      </c>
      <c r="K16" s="160" t="s">
        <v>117</v>
      </c>
      <c r="L16" s="160" t="s">
        <v>117</v>
      </c>
      <c r="M16" s="160" t="s">
        <v>117</v>
      </c>
      <c r="N16" s="167" t="s">
        <v>118</v>
      </c>
      <c r="O16" s="68"/>
      <c r="P16" s="68"/>
      <c r="Q16" s="68"/>
      <c r="R16" s="68"/>
      <c r="S16" s="68"/>
      <c r="T16" s="68"/>
    </row>
    <row r="17" spans="1:20" ht="22.5" customHeight="1" x14ac:dyDescent="0.2">
      <c r="A17" s="134"/>
      <c r="B17" s="168" t="s">
        <v>158</v>
      </c>
      <c r="C17" s="159"/>
      <c r="D17" s="153"/>
      <c r="E17" s="155"/>
      <c r="F17" s="154"/>
      <c r="G17" s="154"/>
      <c r="H17" s="155"/>
      <c r="I17" s="155" t="s">
        <v>252</v>
      </c>
      <c r="J17" s="154"/>
      <c r="K17" s="155" t="s">
        <v>252</v>
      </c>
      <c r="L17" s="154"/>
      <c r="M17" s="160" t="s">
        <v>117</v>
      </c>
      <c r="N17" s="157"/>
      <c r="O17" s="68"/>
      <c r="P17" s="68"/>
      <c r="Q17" s="68"/>
      <c r="R17" s="68"/>
      <c r="S17" s="68"/>
      <c r="T17" s="68"/>
    </row>
    <row r="18" spans="1:20" ht="20.45" customHeight="1" x14ac:dyDescent="0.2">
      <c r="A18" s="134"/>
      <c r="B18" s="169" t="s">
        <v>119</v>
      </c>
      <c r="C18" s="170" t="s">
        <v>120</v>
      </c>
      <c r="D18" s="171" t="s">
        <v>120</v>
      </c>
      <c r="E18" s="154" t="s">
        <v>254</v>
      </c>
      <c r="F18" s="154"/>
      <c r="G18" s="154"/>
      <c r="H18" s="155"/>
      <c r="I18" s="160" t="s">
        <v>117</v>
      </c>
      <c r="J18" s="160" t="s">
        <v>117</v>
      </c>
      <c r="K18" s="155" t="s">
        <v>252</v>
      </c>
      <c r="L18" s="154"/>
      <c r="M18" s="160" t="s">
        <v>117</v>
      </c>
      <c r="N18" s="167" t="s">
        <v>118</v>
      </c>
      <c r="O18" s="68"/>
      <c r="P18" s="68"/>
      <c r="Q18" s="68"/>
      <c r="R18" s="68"/>
      <c r="S18" s="68"/>
      <c r="T18" s="68"/>
    </row>
    <row r="19" spans="1:20" ht="20.45" customHeight="1" thickBot="1" x14ac:dyDescent="0.25">
      <c r="A19" s="134"/>
      <c r="B19" s="172" t="s">
        <v>159</v>
      </c>
      <c r="C19" s="173" t="s">
        <v>120</v>
      </c>
      <c r="D19" s="174" t="s">
        <v>120</v>
      </c>
      <c r="E19" s="176"/>
      <c r="F19" s="175"/>
      <c r="G19" s="175"/>
      <c r="H19" s="176"/>
      <c r="I19" s="177" t="s">
        <v>117</v>
      </c>
      <c r="J19" s="177" t="s">
        <v>117</v>
      </c>
      <c r="K19" s="177" t="s">
        <v>117</v>
      </c>
      <c r="L19" s="177" t="s">
        <v>117</v>
      </c>
      <c r="M19" s="177" t="s">
        <v>117</v>
      </c>
      <c r="N19" s="178" t="s">
        <v>118</v>
      </c>
      <c r="O19" s="68"/>
      <c r="P19" s="68"/>
      <c r="Q19" s="68"/>
      <c r="R19" s="68"/>
      <c r="S19" s="68"/>
      <c r="T19" s="68"/>
    </row>
    <row r="20" spans="1:20" ht="20.45" customHeight="1" x14ac:dyDescent="0.2">
      <c r="A20" s="134"/>
      <c r="B20" s="169" t="s">
        <v>131</v>
      </c>
      <c r="C20" s="185"/>
      <c r="D20" s="354"/>
      <c r="E20" s="353"/>
      <c r="F20" s="155"/>
      <c r="G20" s="183"/>
      <c r="H20" s="350"/>
      <c r="I20" s="183"/>
      <c r="J20" s="188" t="s">
        <v>121</v>
      </c>
      <c r="K20" s="183"/>
      <c r="L20" s="188" t="s">
        <v>121</v>
      </c>
      <c r="M20" s="501"/>
      <c r="N20" s="190"/>
      <c r="O20" s="68"/>
      <c r="P20" s="68"/>
      <c r="Q20" s="68"/>
      <c r="R20" s="68"/>
      <c r="S20" s="68"/>
      <c r="T20" s="68"/>
    </row>
    <row r="21" spans="1:20" ht="20.45" customHeight="1" x14ac:dyDescent="0.2">
      <c r="A21" s="134"/>
      <c r="B21" s="179" t="s">
        <v>128</v>
      </c>
      <c r="C21" s="180"/>
      <c r="D21" s="181"/>
      <c r="E21" s="182"/>
      <c r="F21" s="183"/>
      <c r="G21" s="183"/>
      <c r="H21" s="350"/>
      <c r="I21" s="183"/>
      <c r="J21" s="160" t="s">
        <v>121</v>
      </c>
      <c r="K21" s="183"/>
      <c r="L21" s="160" t="s">
        <v>121</v>
      </c>
      <c r="M21" s="160" t="s">
        <v>117</v>
      </c>
      <c r="N21" s="502"/>
      <c r="O21" s="68"/>
      <c r="P21" s="68"/>
      <c r="Q21" s="68"/>
      <c r="R21" s="68"/>
      <c r="S21" s="68"/>
      <c r="T21" s="68"/>
    </row>
    <row r="22" spans="1:20" ht="20.45" customHeight="1" x14ac:dyDescent="0.2">
      <c r="A22" s="134"/>
      <c r="B22" s="184" t="s">
        <v>129</v>
      </c>
      <c r="C22" s="185"/>
      <c r="D22" s="186"/>
      <c r="E22" s="187"/>
      <c r="F22" s="155"/>
      <c r="G22" s="183"/>
      <c r="H22" s="350"/>
      <c r="I22" s="183"/>
      <c r="J22" s="188" t="s">
        <v>121</v>
      </c>
      <c r="K22" s="155"/>
      <c r="L22" s="188" t="s">
        <v>121</v>
      </c>
      <c r="M22" s="160" t="s">
        <v>117</v>
      </c>
      <c r="N22" s="503"/>
      <c r="O22" s="68"/>
      <c r="P22" s="68"/>
      <c r="Q22" s="68"/>
      <c r="R22" s="68"/>
      <c r="S22" s="68"/>
      <c r="T22" s="68"/>
    </row>
    <row r="23" spans="1:20" ht="20.45" customHeight="1" x14ac:dyDescent="0.2">
      <c r="A23" s="134"/>
      <c r="B23" s="189" t="s">
        <v>130</v>
      </c>
      <c r="C23" s="185"/>
      <c r="D23" s="186"/>
      <c r="E23" s="182"/>
      <c r="F23" s="155"/>
      <c r="G23" s="183"/>
      <c r="H23" s="350"/>
      <c r="I23" s="183"/>
      <c r="J23" s="188" t="s">
        <v>121</v>
      </c>
      <c r="K23" s="155"/>
      <c r="L23" s="188" t="s">
        <v>121</v>
      </c>
      <c r="M23" s="160" t="s">
        <v>117</v>
      </c>
      <c r="N23" s="503"/>
      <c r="O23" s="68"/>
      <c r="P23" s="68"/>
      <c r="Q23" s="68"/>
      <c r="R23" s="68"/>
      <c r="S23" s="68"/>
      <c r="T23" s="68"/>
    </row>
    <row r="24" spans="1:20" ht="20.45" customHeight="1" x14ac:dyDescent="0.2">
      <c r="A24" s="134"/>
      <c r="B24" s="184" t="s">
        <v>287</v>
      </c>
      <c r="C24" s="346"/>
      <c r="D24" s="347"/>
      <c r="E24" s="182"/>
      <c r="F24" s="348"/>
      <c r="G24" s="349"/>
      <c r="H24" s="350"/>
      <c r="I24" s="349"/>
      <c r="J24" s="350"/>
      <c r="K24" s="349"/>
      <c r="L24" s="350"/>
      <c r="M24" s="351"/>
      <c r="N24" s="190"/>
      <c r="O24" s="68"/>
      <c r="P24" s="68"/>
      <c r="Q24" s="68"/>
      <c r="R24" s="68"/>
      <c r="S24" s="68"/>
      <c r="T24" s="68"/>
    </row>
    <row r="25" spans="1:20" ht="20.45" customHeight="1" x14ac:dyDescent="0.2">
      <c r="A25" s="134"/>
      <c r="B25" s="184" t="s">
        <v>288</v>
      </c>
      <c r="C25" s="346"/>
      <c r="D25" s="347"/>
      <c r="E25" s="182"/>
      <c r="F25" s="348"/>
      <c r="G25" s="349"/>
      <c r="H25" s="350"/>
      <c r="I25" s="349"/>
      <c r="J25" s="350"/>
      <c r="K25" s="349"/>
      <c r="L25" s="350"/>
      <c r="M25" s="351"/>
      <c r="N25" s="190"/>
      <c r="O25" s="68"/>
      <c r="P25" s="68"/>
      <c r="Q25" s="68"/>
      <c r="R25" s="68"/>
      <c r="S25" s="68"/>
      <c r="T25" s="68"/>
    </row>
    <row r="26" spans="1:20" ht="20.45" customHeight="1" x14ac:dyDescent="0.2">
      <c r="A26" s="134"/>
      <c r="B26" s="191" t="s">
        <v>160</v>
      </c>
      <c r="C26" s="170" t="s">
        <v>120</v>
      </c>
      <c r="D26" s="192" t="s">
        <v>120</v>
      </c>
      <c r="E26" s="162"/>
      <c r="F26" s="188" t="s">
        <v>117</v>
      </c>
      <c r="G26" s="160" t="s">
        <v>117</v>
      </c>
      <c r="H26" s="155"/>
      <c r="I26" s="160" t="s">
        <v>117</v>
      </c>
      <c r="J26" s="160" t="s">
        <v>117</v>
      </c>
      <c r="K26" s="160" t="s">
        <v>117</v>
      </c>
      <c r="L26" s="160" t="s">
        <v>117</v>
      </c>
      <c r="M26" s="160" t="s">
        <v>117</v>
      </c>
      <c r="N26" s="167" t="s">
        <v>118</v>
      </c>
      <c r="O26" s="68"/>
      <c r="P26" s="68"/>
      <c r="Q26" s="68"/>
      <c r="R26" s="68"/>
      <c r="S26" s="68"/>
      <c r="T26" s="68"/>
    </row>
    <row r="27" spans="1:20" ht="20.45" customHeight="1" x14ac:dyDescent="0.2">
      <c r="A27" s="134"/>
      <c r="B27" s="193" t="s">
        <v>161</v>
      </c>
      <c r="C27" s="170" t="s">
        <v>120</v>
      </c>
      <c r="D27" s="192" t="s">
        <v>120</v>
      </c>
      <c r="E27" s="154"/>
      <c r="F27" s="188" t="s">
        <v>117</v>
      </c>
      <c r="G27" s="160" t="s">
        <v>117</v>
      </c>
      <c r="H27" s="155"/>
      <c r="I27" s="160" t="s">
        <v>117</v>
      </c>
      <c r="J27" s="160" t="s">
        <v>117</v>
      </c>
      <c r="K27" s="160" t="s">
        <v>117</v>
      </c>
      <c r="L27" s="160" t="s">
        <v>117</v>
      </c>
      <c r="M27" s="160" t="s">
        <v>117</v>
      </c>
      <c r="N27" s="167" t="s">
        <v>118</v>
      </c>
      <c r="O27" s="68"/>
      <c r="P27" s="68"/>
      <c r="Q27" s="68"/>
      <c r="R27" s="68"/>
      <c r="S27" s="68"/>
      <c r="T27" s="68"/>
    </row>
    <row r="28" spans="1:20" ht="20.45" customHeight="1" x14ac:dyDescent="0.2">
      <c r="A28" s="134"/>
      <c r="B28" s="196" t="s">
        <v>286</v>
      </c>
      <c r="C28" s="170" t="s">
        <v>120</v>
      </c>
      <c r="D28" s="192" t="s">
        <v>120</v>
      </c>
      <c r="E28" s="154"/>
      <c r="F28" s="188" t="s">
        <v>117</v>
      </c>
      <c r="G28" s="160" t="s">
        <v>117</v>
      </c>
      <c r="H28" s="155"/>
      <c r="I28" s="160" t="s">
        <v>117</v>
      </c>
      <c r="J28" s="160" t="s">
        <v>117</v>
      </c>
      <c r="K28" s="160" t="s">
        <v>117</v>
      </c>
      <c r="L28" s="160" t="s">
        <v>117</v>
      </c>
      <c r="M28" s="160" t="s">
        <v>117</v>
      </c>
      <c r="N28" s="167" t="s">
        <v>118</v>
      </c>
      <c r="O28" s="68"/>
      <c r="P28" s="68"/>
      <c r="Q28" s="68"/>
      <c r="R28" s="68"/>
      <c r="S28" s="68"/>
      <c r="T28" s="68"/>
    </row>
    <row r="29" spans="1:20" ht="20.45" customHeight="1" x14ac:dyDescent="0.2">
      <c r="A29" s="134"/>
      <c r="B29" s="194" t="s">
        <v>162</v>
      </c>
      <c r="C29" s="170" t="s">
        <v>120</v>
      </c>
      <c r="D29" s="192" t="s">
        <v>120</v>
      </c>
      <c r="E29" s="162"/>
      <c r="F29" s="188" t="s">
        <v>117</v>
      </c>
      <c r="G29" s="160" t="s">
        <v>117</v>
      </c>
      <c r="H29" s="155"/>
      <c r="I29" s="160" t="s">
        <v>117</v>
      </c>
      <c r="J29" s="160" t="s">
        <v>117</v>
      </c>
      <c r="K29" s="160" t="s">
        <v>117</v>
      </c>
      <c r="L29" s="160" t="s">
        <v>117</v>
      </c>
      <c r="M29" s="160" t="s">
        <v>117</v>
      </c>
      <c r="N29" s="167" t="s">
        <v>118</v>
      </c>
      <c r="O29" s="68"/>
      <c r="P29" s="68"/>
      <c r="Q29" s="68"/>
      <c r="R29" s="68"/>
      <c r="S29" s="68"/>
      <c r="T29" s="68"/>
    </row>
    <row r="30" spans="1:20" ht="20.45" customHeight="1" x14ac:dyDescent="0.2">
      <c r="A30" s="134"/>
      <c r="B30" s="195" t="s">
        <v>163</v>
      </c>
      <c r="C30" s="170" t="s">
        <v>120</v>
      </c>
      <c r="D30" s="192" t="s">
        <v>120</v>
      </c>
      <c r="E30" s="154"/>
      <c r="F30" s="188" t="s">
        <v>117</v>
      </c>
      <c r="G30" s="160" t="s">
        <v>117</v>
      </c>
      <c r="H30" s="155"/>
      <c r="I30" s="160" t="s">
        <v>117</v>
      </c>
      <c r="J30" s="160" t="s">
        <v>117</v>
      </c>
      <c r="K30" s="160" t="s">
        <v>117</v>
      </c>
      <c r="L30" s="160" t="s">
        <v>117</v>
      </c>
      <c r="M30" s="160" t="s">
        <v>117</v>
      </c>
      <c r="N30" s="167" t="s">
        <v>118</v>
      </c>
      <c r="O30" s="68"/>
      <c r="P30" s="68"/>
      <c r="Q30" s="68"/>
      <c r="R30" s="68"/>
      <c r="S30" s="68"/>
      <c r="T30" s="68"/>
    </row>
    <row r="31" spans="1:20" ht="20.45" customHeight="1" x14ac:dyDescent="0.2">
      <c r="A31" s="134"/>
      <c r="B31" s="352" t="s">
        <v>289</v>
      </c>
      <c r="C31" s="170" t="s">
        <v>120</v>
      </c>
      <c r="D31" s="192" t="s">
        <v>120</v>
      </c>
      <c r="E31" s="154"/>
      <c r="F31" s="188" t="s">
        <v>117</v>
      </c>
      <c r="G31" s="160" t="s">
        <v>117</v>
      </c>
      <c r="H31" s="201"/>
      <c r="I31" s="160" t="s">
        <v>117</v>
      </c>
      <c r="J31" s="160" t="s">
        <v>117</v>
      </c>
      <c r="K31" s="160" t="s">
        <v>117</v>
      </c>
      <c r="L31" s="160" t="s">
        <v>117</v>
      </c>
      <c r="M31" s="160" t="s">
        <v>117</v>
      </c>
      <c r="N31" s="167" t="s">
        <v>118</v>
      </c>
      <c r="O31" s="68"/>
      <c r="P31" s="68"/>
      <c r="Q31" s="68"/>
      <c r="R31" s="68"/>
      <c r="S31" s="68"/>
      <c r="T31" s="68"/>
    </row>
    <row r="32" spans="1:20" ht="21.75" customHeight="1" thickBot="1" x14ac:dyDescent="0.25">
      <c r="A32" s="134"/>
      <c r="B32" s="196" t="s">
        <v>164</v>
      </c>
      <c r="C32" s="197" t="s">
        <v>120</v>
      </c>
      <c r="D32" s="198" t="s">
        <v>120</v>
      </c>
      <c r="E32" s="199"/>
      <c r="F32" s="200" t="s">
        <v>117</v>
      </c>
      <c r="G32" s="200" t="s">
        <v>117</v>
      </c>
      <c r="H32" s="201"/>
      <c r="I32" s="200" t="s">
        <v>117</v>
      </c>
      <c r="J32" s="200" t="s">
        <v>117</v>
      </c>
      <c r="K32" s="200" t="s">
        <v>117</v>
      </c>
      <c r="L32" s="200" t="s">
        <v>117</v>
      </c>
      <c r="M32" s="200" t="s">
        <v>117</v>
      </c>
      <c r="N32" s="202" t="s">
        <v>118</v>
      </c>
      <c r="O32" s="68"/>
      <c r="P32" s="68"/>
      <c r="Q32" s="68"/>
      <c r="R32" s="68"/>
      <c r="S32" s="68"/>
      <c r="T32" s="68"/>
    </row>
    <row r="33" spans="1:20" ht="20.45" customHeight="1" thickBot="1" x14ac:dyDescent="0.25">
      <c r="A33" s="134"/>
      <c r="B33" s="203" t="s">
        <v>122</v>
      </c>
      <c r="C33" s="609" t="s">
        <v>123</v>
      </c>
      <c r="D33" s="609"/>
      <c r="E33" s="609"/>
      <c r="F33" s="609"/>
      <c r="G33" s="609"/>
      <c r="H33" s="609"/>
      <c r="I33" s="609"/>
      <c r="J33" s="609"/>
      <c r="K33" s="609"/>
      <c r="L33" s="609"/>
      <c r="M33" s="609"/>
      <c r="N33" s="610"/>
      <c r="O33" s="68"/>
      <c r="P33" s="68"/>
      <c r="Q33" s="68"/>
      <c r="R33" s="68"/>
      <c r="S33" s="68"/>
      <c r="T33" s="68"/>
    </row>
    <row r="34" spans="1:20" ht="8.25" customHeight="1" x14ac:dyDescent="0.2">
      <c r="A34" s="137"/>
      <c r="B34" s="137"/>
      <c r="C34" s="137"/>
      <c r="D34" s="137"/>
      <c r="E34" s="137"/>
      <c r="F34" s="137"/>
      <c r="G34" s="137"/>
      <c r="H34" s="137"/>
      <c r="I34" s="137"/>
      <c r="J34" s="137"/>
      <c r="K34" s="137"/>
      <c r="L34" s="137"/>
      <c r="M34" s="137"/>
      <c r="N34" s="137"/>
      <c r="O34" s="68"/>
      <c r="P34" s="68"/>
      <c r="Q34" s="68"/>
      <c r="R34" s="68"/>
      <c r="S34" s="68"/>
      <c r="T34" s="68"/>
    </row>
    <row r="35" spans="1:20" x14ac:dyDescent="0.2">
      <c r="A35" s="137"/>
      <c r="B35" s="137" t="s">
        <v>47</v>
      </c>
      <c r="C35" s="137"/>
      <c r="D35" s="137"/>
      <c r="E35" s="137"/>
      <c r="F35" s="137"/>
      <c r="G35" s="137"/>
      <c r="H35" s="137"/>
      <c r="I35" s="137"/>
      <c r="J35" s="137"/>
      <c r="K35" s="137"/>
      <c r="L35" s="137"/>
      <c r="M35" s="137"/>
      <c r="N35" s="137"/>
      <c r="O35" s="68"/>
      <c r="P35" s="68"/>
      <c r="Q35" s="68"/>
      <c r="R35" s="68"/>
      <c r="S35" s="68"/>
      <c r="T35" s="68"/>
    </row>
    <row r="36" spans="1:20" x14ac:dyDescent="0.2">
      <c r="A36" s="137"/>
      <c r="B36" s="137" t="s">
        <v>257</v>
      </c>
      <c r="C36" s="137"/>
      <c r="D36" s="137"/>
      <c r="E36" s="137"/>
      <c r="F36" s="137"/>
      <c r="G36" s="137"/>
      <c r="H36" s="137"/>
      <c r="I36" s="137"/>
      <c r="J36" s="137"/>
      <c r="K36" s="137"/>
      <c r="L36" s="137"/>
      <c r="M36" s="137"/>
      <c r="N36" s="137"/>
      <c r="O36" s="68"/>
      <c r="P36" s="68"/>
      <c r="Q36" s="68"/>
      <c r="R36" s="68"/>
      <c r="S36" s="68"/>
      <c r="T36" s="68"/>
    </row>
    <row r="37" spans="1:20" x14ac:dyDescent="0.2">
      <c r="A37" s="137"/>
      <c r="B37" s="137" t="s">
        <v>255</v>
      </c>
      <c r="C37" s="137"/>
      <c r="D37" s="137"/>
      <c r="E37" s="137"/>
      <c r="F37" s="137"/>
      <c r="G37" s="137"/>
      <c r="H37" s="137"/>
      <c r="I37" s="137"/>
      <c r="J37" s="137"/>
      <c r="K37" s="137"/>
      <c r="L37" s="137"/>
      <c r="M37" s="137"/>
      <c r="N37" s="137"/>
      <c r="O37" s="68"/>
      <c r="P37" s="68"/>
      <c r="Q37" s="68"/>
      <c r="R37" s="68"/>
      <c r="S37" s="68"/>
      <c r="T37" s="68"/>
    </row>
    <row r="38" spans="1:20" ht="7.5" customHeight="1" x14ac:dyDescent="0.2">
      <c r="A38" s="137"/>
      <c r="B38" s="137"/>
      <c r="C38" s="137"/>
      <c r="D38" s="137"/>
      <c r="E38" s="137"/>
      <c r="F38" s="137"/>
      <c r="G38" s="137"/>
      <c r="H38" s="137"/>
      <c r="I38" s="137"/>
      <c r="J38" s="137"/>
      <c r="K38" s="137"/>
      <c r="L38" s="137"/>
      <c r="M38" s="137"/>
      <c r="N38" s="137"/>
      <c r="O38" s="68"/>
      <c r="P38" s="68"/>
      <c r="Q38" s="68"/>
      <c r="R38" s="68"/>
      <c r="S38" s="68"/>
      <c r="T38" s="68"/>
    </row>
    <row r="39" spans="1:20" x14ac:dyDescent="0.2">
      <c r="A39" s="137"/>
      <c r="B39" s="137"/>
      <c r="C39" s="137"/>
      <c r="D39" s="137"/>
      <c r="E39" s="137"/>
      <c r="F39" s="137"/>
      <c r="G39" s="137"/>
      <c r="H39" s="137"/>
      <c r="I39" s="137"/>
      <c r="J39" s="137"/>
      <c r="K39" s="137"/>
      <c r="L39" s="137"/>
      <c r="M39" s="137"/>
      <c r="N39" s="137"/>
      <c r="O39" s="68"/>
      <c r="P39" s="68"/>
      <c r="Q39" s="68"/>
      <c r="R39" s="68"/>
      <c r="S39" s="68"/>
      <c r="T39" s="68"/>
    </row>
    <row r="40" spans="1:20" x14ac:dyDescent="0.2">
      <c r="A40" s="137"/>
      <c r="B40" s="137"/>
      <c r="C40" s="137"/>
      <c r="D40" s="137"/>
      <c r="E40" s="137"/>
      <c r="F40" s="137"/>
      <c r="G40" s="137"/>
      <c r="H40" s="137"/>
      <c r="I40" s="137"/>
      <c r="J40" s="137"/>
      <c r="K40" s="137"/>
      <c r="L40" s="137"/>
      <c r="M40" s="137"/>
      <c r="N40" s="137"/>
      <c r="O40" s="68"/>
      <c r="P40" s="68"/>
      <c r="Q40" s="68"/>
      <c r="R40" s="68"/>
      <c r="S40" s="68"/>
      <c r="T40" s="68"/>
    </row>
    <row r="41" spans="1:20" x14ac:dyDescent="0.2">
      <c r="A41" s="137"/>
      <c r="B41" s="137"/>
      <c r="C41" s="137"/>
      <c r="D41" s="137"/>
      <c r="E41" s="137"/>
      <c r="F41" s="137"/>
      <c r="G41" s="137"/>
      <c r="H41" s="137"/>
      <c r="I41" s="137"/>
      <c r="J41" s="137"/>
      <c r="K41" s="137"/>
      <c r="L41" s="137"/>
      <c r="M41" s="137"/>
      <c r="N41" s="137"/>
      <c r="O41" s="68"/>
      <c r="P41" s="68"/>
      <c r="Q41" s="68"/>
      <c r="R41" s="68"/>
      <c r="S41" s="68"/>
      <c r="T41" s="68"/>
    </row>
    <row r="42" spans="1:20" x14ac:dyDescent="0.2">
      <c r="A42" s="137"/>
      <c r="B42" s="137"/>
      <c r="C42" s="137"/>
      <c r="D42" s="137"/>
      <c r="E42" s="137"/>
      <c r="F42" s="137"/>
      <c r="G42" s="137"/>
      <c r="H42" s="137"/>
      <c r="I42" s="137"/>
      <c r="J42" s="137"/>
      <c r="K42" s="137"/>
      <c r="L42" s="137"/>
      <c r="M42" s="137"/>
      <c r="N42" s="137"/>
      <c r="O42" s="68"/>
      <c r="P42" s="68"/>
      <c r="Q42" s="68"/>
      <c r="R42" s="68"/>
      <c r="S42" s="68"/>
      <c r="T42" s="68"/>
    </row>
    <row r="43" spans="1:20" x14ac:dyDescent="0.2">
      <c r="A43" s="137"/>
      <c r="B43" s="137"/>
      <c r="C43" s="137"/>
      <c r="D43" s="137"/>
      <c r="E43" s="137"/>
      <c r="F43" s="137"/>
      <c r="G43" s="137"/>
      <c r="H43" s="137"/>
      <c r="I43" s="137"/>
      <c r="J43" s="137"/>
      <c r="K43" s="137"/>
      <c r="L43" s="137"/>
      <c r="M43" s="137"/>
      <c r="N43" s="137"/>
      <c r="O43" s="68"/>
      <c r="P43" s="68"/>
      <c r="Q43" s="68"/>
      <c r="R43" s="68"/>
      <c r="S43" s="68"/>
      <c r="T43" s="68"/>
    </row>
    <row r="44" spans="1:20" x14ac:dyDescent="0.2">
      <c r="A44" s="137"/>
      <c r="B44" s="137"/>
      <c r="C44" s="137"/>
      <c r="D44" s="137"/>
      <c r="E44" s="137"/>
      <c r="F44" s="137"/>
      <c r="G44" s="137"/>
      <c r="H44" s="137"/>
      <c r="I44" s="137"/>
      <c r="J44" s="137"/>
      <c r="K44" s="137"/>
      <c r="L44" s="137"/>
      <c r="M44" s="137"/>
      <c r="N44" s="137"/>
      <c r="O44" s="68"/>
      <c r="P44" s="68"/>
      <c r="Q44" s="68"/>
      <c r="R44" s="68"/>
      <c r="S44" s="68"/>
      <c r="T44" s="68"/>
    </row>
    <row r="45" spans="1:20" x14ac:dyDescent="0.2">
      <c r="A45" s="137"/>
      <c r="B45" s="137"/>
      <c r="C45" s="137"/>
      <c r="D45" s="137"/>
      <c r="E45" s="137"/>
      <c r="F45" s="137"/>
      <c r="G45" s="137"/>
      <c r="H45" s="137"/>
      <c r="I45" s="137"/>
      <c r="J45" s="137"/>
      <c r="K45" s="137"/>
      <c r="L45" s="137"/>
      <c r="M45" s="137"/>
      <c r="N45" s="137"/>
      <c r="O45" s="68"/>
      <c r="P45" s="68"/>
      <c r="Q45" s="68"/>
      <c r="R45" s="68"/>
      <c r="S45" s="68"/>
      <c r="T45" s="68"/>
    </row>
    <row r="47" spans="1:20" x14ac:dyDescent="0.2">
      <c r="A47" s="68"/>
      <c r="B47" s="68"/>
      <c r="C47" s="68"/>
      <c r="D47" s="68"/>
      <c r="E47" s="68"/>
      <c r="F47" s="68"/>
      <c r="G47" s="68"/>
      <c r="H47" s="68"/>
      <c r="I47" s="68"/>
      <c r="J47" s="68"/>
      <c r="K47" s="68"/>
      <c r="L47" s="68"/>
      <c r="M47" s="68"/>
      <c r="N47" s="68"/>
      <c r="O47" s="68"/>
      <c r="P47" s="68"/>
      <c r="Q47" s="68"/>
      <c r="R47" s="68"/>
      <c r="S47" s="68"/>
      <c r="T47" s="68"/>
    </row>
    <row r="48" spans="1:20" x14ac:dyDescent="0.2">
      <c r="A48" s="68"/>
      <c r="B48" s="68"/>
      <c r="C48" s="68"/>
      <c r="D48" s="68"/>
      <c r="E48" s="68"/>
      <c r="F48" s="68"/>
      <c r="G48" s="68"/>
      <c r="H48" s="68"/>
      <c r="I48" s="68"/>
      <c r="J48" s="68"/>
      <c r="K48" s="68"/>
      <c r="L48" s="68"/>
      <c r="M48" s="68"/>
      <c r="N48" s="68"/>
      <c r="O48" s="68"/>
      <c r="P48" s="68"/>
      <c r="Q48" s="68"/>
      <c r="R48" s="68"/>
      <c r="S48" s="68"/>
      <c r="T48" s="68"/>
    </row>
    <row r="49" spans="1:20" x14ac:dyDescent="0.2">
      <c r="A49" s="68"/>
      <c r="B49" s="68"/>
      <c r="C49" s="68"/>
      <c r="D49" s="68"/>
      <c r="E49" s="68"/>
      <c r="F49" s="68"/>
      <c r="G49" s="68"/>
      <c r="H49" s="68"/>
      <c r="I49" s="68"/>
      <c r="J49" s="68"/>
      <c r="K49" s="68"/>
      <c r="L49" s="68"/>
      <c r="M49" s="68"/>
      <c r="N49" s="68"/>
      <c r="O49" s="68"/>
      <c r="P49" s="68"/>
      <c r="Q49" s="68"/>
      <c r="R49" s="68"/>
      <c r="S49" s="68"/>
      <c r="T49" s="68"/>
    </row>
    <row r="50" spans="1:20" x14ac:dyDescent="0.2">
      <c r="A50" s="68"/>
      <c r="B50" s="68"/>
      <c r="C50" s="68"/>
      <c r="D50" s="68"/>
      <c r="E50" s="68"/>
      <c r="F50" s="68"/>
      <c r="G50" s="68"/>
      <c r="H50" s="68"/>
      <c r="I50" s="68"/>
      <c r="J50" s="68"/>
      <c r="K50" s="68"/>
      <c r="L50" s="68"/>
      <c r="M50" s="68"/>
      <c r="N50" s="68"/>
      <c r="O50" s="68"/>
      <c r="P50" s="68"/>
      <c r="Q50" s="68"/>
      <c r="R50" s="68"/>
      <c r="S50" s="68"/>
      <c r="T50" s="68"/>
    </row>
    <row r="51" spans="1:20" x14ac:dyDescent="0.2">
      <c r="A51" s="68"/>
      <c r="B51" s="68"/>
      <c r="C51" s="68"/>
      <c r="D51" s="68"/>
      <c r="E51" s="68"/>
      <c r="F51" s="68"/>
      <c r="G51" s="68"/>
      <c r="H51" s="68"/>
      <c r="I51" s="68"/>
      <c r="J51" s="68"/>
      <c r="K51" s="68"/>
      <c r="L51" s="68"/>
      <c r="M51" s="68"/>
      <c r="N51" s="68"/>
      <c r="O51" s="68"/>
      <c r="P51" s="68"/>
      <c r="Q51" s="68"/>
      <c r="R51" s="68"/>
      <c r="S51" s="68"/>
      <c r="T51" s="68"/>
    </row>
    <row r="52" spans="1:20" x14ac:dyDescent="0.2">
      <c r="A52" s="68"/>
      <c r="B52" s="68"/>
      <c r="C52" s="68"/>
      <c r="D52" s="68"/>
      <c r="E52" s="68"/>
      <c r="F52" s="68"/>
      <c r="G52" s="68"/>
      <c r="H52" s="68"/>
      <c r="I52" s="68"/>
      <c r="J52" s="68"/>
      <c r="K52" s="68"/>
      <c r="L52" s="68"/>
      <c r="M52" s="68"/>
      <c r="N52" s="68"/>
      <c r="O52" s="68"/>
      <c r="P52" s="68"/>
      <c r="Q52" s="68"/>
      <c r="R52" s="68"/>
      <c r="S52" s="68"/>
      <c r="T52" s="68"/>
    </row>
    <row r="53" spans="1:20" x14ac:dyDescent="0.2">
      <c r="A53" s="68"/>
      <c r="B53" s="68"/>
      <c r="C53" s="68"/>
      <c r="D53" s="68"/>
      <c r="E53" s="68"/>
      <c r="F53" s="68"/>
      <c r="G53" s="68"/>
      <c r="H53" s="68"/>
      <c r="I53" s="68"/>
      <c r="J53" s="68"/>
      <c r="K53" s="68"/>
      <c r="L53" s="68"/>
      <c r="M53" s="68"/>
      <c r="N53" s="68"/>
      <c r="O53" s="68"/>
      <c r="P53" s="68"/>
      <c r="Q53" s="68"/>
      <c r="R53" s="68"/>
      <c r="S53" s="68"/>
      <c r="T53" s="68"/>
    </row>
    <row r="54" spans="1:20" x14ac:dyDescent="0.2">
      <c r="A54" s="68"/>
      <c r="B54" s="68"/>
      <c r="C54" s="68"/>
      <c r="D54" s="68"/>
      <c r="E54" s="68"/>
      <c r="F54" s="68"/>
      <c r="G54" s="68"/>
      <c r="H54" s="68"/>
      <c r="I54" s="68"/>
      <c r="J54" s="68"/>
      <c r="K54" s="68"/>
      <c r="L54" s="68"/>
      <c r="M54" s="68"/>
      <c r="N54" s="68"/>
      <c r="O54" s="68"/>
      <c r="P54" s="68"/>
      <c r="Q54" s="68"/>
      <c r="R54" s="68"/>
      <c r="S54" s="68"/>
      <c r="T54" s="68"/>
    </row>
    <row r="55" spans="1:20" x14ac:dyDescent="0.2">
      <c r="A55" s="68"/>
      <c r="B55" s="68"/>
      <c r="C55" s="68"/>
      <c r="D55" s="68"/>
      <c r="E55" s="68"/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68"/>
      <c r="T55" s="68"/>
    </row>
    <row r="56" spans="1:20" x14ac:dyDescent="0.2">
      <c r="A56" s="68"/>
      <c r="B56" s="68"/>
      <c r="C56" s="68"/>
      <c r="D56" s="68"/>
      <c r="E56" s="68"/>
      <c r="F56" s="68"/>
      <c r="G56" s="68"/>
      <c r="H56" s="68"/>
      <c r="I56" s="68"/>
      <c r="J56" s="68"/>
      <c r="K56" s="68"/>
      <c r="L56" s="68"/>
      <c r="M56" s="68"/>
      <c r="N56" s="68"/>
      <c r="O56" s="68"/>
      <c r="P56" s="68"/>
      <c r="Q56" s="68"/>
      <c r="R56" s="68"/>
      <c r="S56" s="68"/>
      <c r="T56" s="68"/>
    </row>
    <row r="57" spans="1:20" x14ac:dyDescent="0.2">
      <c r="A57" s="68"/>
      <c r="B57" s="68"/>
      <c r="C57" s="68"/>
      <c r="D57" s="68"/>
      <c r="E57" s="68"/>
      <c r="F57" s="68"/>
      <c r="G57" s="68"/>
      <c r="H57" s="68"/>
      <c r="I57" s="68"/>
      <c r="J57" s="68"/>
      <c r="K57" s="68"/>
      <c r="L57" s="68"/>
      <c r="M57" s="68"/>
      <c r="N57" s="68"/>
      <c r="O57" s="68"/>
      <c r="P57" s="68"/>
      <c r="Q57" s="68"/>
      <c r="R57" s="68"/>
      <c r="S57" s="68"/>
      <c r="T57" s="68"/>
    </row>
    <row r="58" spans="1:20" x14ac:dyDescent="0.2">
      <c r="A58" s="68"/>
      <c r="B58" s="68"/>
      <c r="C58" s="68"/>
      <c r="D58" s="68"/>
      <c r="E58" s="68"/>
      <c r="F58" s="68"/>
      <c r="G58" s="68"/>
      <c r="H58" s="68"/>
      <c r="I58" s="68"/>
      <c r="J58" s="68"/>
      <c r="K58" s="68"/>
      <c r="L58" s="68"/>
      <c r="M58" s="68"/>
      <c r="N58" s="68"/>
      <c r="O58" s="68"/>
    </row>
    <row r="59" spans="1:20" x14ac:dyDescent="0.2">
      <c r="A59" s="68"/>
      <c r="B59" s="68"/>
      <c r="C59" s="68"/>
      <c r="D59" s="68"/>
      <c r="E59" s="68"/>
      <c r="F59" s="68"/>
      <c r="G59" s="68"/>
      <c r="H59" s="68"/>
      <c r="I59" s="68"/>
      <c r="J59" s="68"/>
      <c r="K59" s="68"/>
      <c r="L59" s="68"/>
      <c r="M59" s="68"/>
      <c r="N59" s="68"/>
      <c r="O59" s="68"/>
    </row>
    <row r="60" spans="1:20" x14ac:dyDescent="0.2">
      <c r="A60" s="68"/>
      <c r="B60" s="68"/>
      <c r="C60" s="68"/>
      <c r="D60" s="68"/>
      <c r="E60" s="68"/>
      <c r="F60" s="68"/>
      <c r="G60" s="68"/>
      <c r="H60" s="68"/>
      <c r="I60" s="68"/>
      <c r="J60" s="68"/>
      <c r="K60" s="68"/>
      <c r="L60" s="68"/>
      <c r="M60" s="68"/>
      <c r="N60" s="68"/>
      <c r="O60" s="68"/>
    </row>
    <row r="61" spans="1:20" x14ac:dyDescent="0.2">
      <c r="A61" s="67"/>
    </row>
    <row r="62" spans="1:20" x14ac:dyDescent="0.2">
      <c r="A62" s="67"/>
    </row>
    <row r="63" spans="1:20" x14ac:dyDescent="0.2">
      <c r="A63" s="67"/>
    </row>
    <row r="64" spans="1:20" x14ac:dyDescent="0.2">
      <c r="A64" s="67"/>
    </row>
    <row r="65" spans="1:1" x14ac:dyDescent="0.2">
      <c r="A65" s="67"/>
    </row>
    <row r="66" spans="1:1" x14ac:dyDescent="0.2">
      <c r="A66" s="67"/>
    </row>
    <row r="67" spans="1:1" x14ac:dyDescent="0.2">
      <c r="A67" s="67"/>
    </row>
    <row r="68" spans="1:1" x14ac:dyDescent="0.2">
      <c r="A68" s="67"/>
    </row>
    <row r="69" spans="1:1" x14ac:dyDescent="0.2">
      <c r="A69" s="67"/>
    </row>
    <row r="70" spans="1:1" x14ac:dyDescent="0.2">
      <c r="A70" s="67"/>
    </row>
    <row r="71" spans="1:1" x14ac:dyDescent="0.2">
      <c r="A71" s="67"/>
    </row>
    <row r="72" spans="1:1" x14ac:dyDescent="0.2">
      <c r="A72" s="67"/>
    </row>
    <row r="73" spans="1:1" x14ac:dyDescent="0.2">
      <c r="A73" s="67"/>
    </row>
    <row r="74" spans="1:1" x14ac:dyDescent="0.2">
      <c r="A74" s="67"/>
    </row>
    <row r="75" spans="1:1" x14ac:dyDescent="0.2">
      <c r="A75" s="67"/>
    </row>
    <row r="76" spans="1:1" x14ac:dyDescent="0.2">
      <c r="A76" s="67"/>
    </row>
    <row r="77" spans="1:1" x14ac:dyDescent="0.2">
      <c r="A77" s="67"/>
    </row>
    <row r="78" spans="1:1" x14ac:dyDescent="0.2">
      <c r="A78" s="67"/>
    </row>
  </sheetData>
  <mergeCells count="14">
    <mergeCell ref="C33:N33"/>
    <mergeCell ref="B2:C2"/>
    <mergeCell ref="B3:C3"/>
    <mergeCell ref="B4:C4"/>
    <mergeCell ref="B6:B8"/>
    <mergeCell ref="D6:M6"/>
    <mergeCell ref="C7:C8"/>
    <mergeCell ref="D7:D8"/>
    <mergeCell ref="E7:E8"/>
    <mergeCell ref="F7:M7"/>
    <mergeCell ref="G8:H8"/>
    <mergeCell ref="I8:J8"/>
    <mergeCell ref="K8:L8"/>
    <mergeCell ref="L3:N4"/>
  </mergeCells>
  <hyperlinks>
    <hyperlink ref="L3" location="Содержание!B1" display="Вернуться к содержанию"/>
  </hyperlinks>
  <pageMargins left="0.7" right="0.7" top="0.75" bottom="0.75" header="0.3" footer="0.3"/>
  <pageSetup scale="65" orientation="landscape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F38"/>
  <sheetViews>
    <sheetView showGridLines="0" view="pageBreakPreview" zoomScaleNormal="110" zoomScaleSheetLayoutView="100" workbookViewId="0">
      <selection activeCell="B30" sqref="B30"/>
    </sheetView>
  </sheetViews>
  <sheetFormatPr defaultRowHeight="12.75" x14ac:dyDescent="0.2"/>
  <cols>
    <col min="1" max="1" width="2.28515625" customWidth="1"/>
    <col min="2" max="2" width="3.140625" customWidth="1"/>
    <col min="3" max="3" width="61.85546875" customWidth="1"/>
    <col min="4" max="4" width="41.140625" customWidth="1"/>
    <col min="5" max="5" width="19" customWidth="1"/>
    <col min="6" max="6" width="2.140625" customWidth="1"/>
  </cols>
  <sheetData>
    <row r="1" spans="1:6" ht="31.5" customHeight="1" x14ac:dyDescent="0.7">
      <c r="A1" s="313"/>
      <c r="B1" s="635" t="s">
        <v>397</v>
      </c>
      <c r="C1" s="635"/>
      <c r="D1" s="635"/>
      <c r="E1" s="314"/>
      <c r="F1" s="315"/>
    </row>
    <row r="2" spans="1:6" ht="20.25" customHeight="1" x14ac:dyDescent="0.7">
      <c r="A2" s="316"/>
      <c r="B2" s="636" t="s">
        <v>1</v>
      </c>
      <c r="C2" s="636"/>
      <c r="D2" s="634" t="s">
        <v>140</v>
      </c>
      <c r="E2" s="634"/>
      <c r="F2" s="317"/>
    </row>
    <row r="3" spans="1:6" ht="18" x14ac:dyDescent="0.25">
      <c r="A3" s="318"/>
      <c r="B3" s="219" t="s">
        <v>489</v>
      </c>
      <c r="C3" s="219"/>
      <c r="D3" s="219"/>
      <c r="E3" s="219"/>
      <c r="F3" s="220"/>
    </row>
    <row r="4" spans="1:6" ht="25.5" customHeight="1" x14ac:dyDescent="0.25">
      <c r="A4" s="234"/>
      <c r="B4" s="235"/>
      <c r="C4" s="235"/>
      <c r="D4" s="222" t="s">
        <v>4</v>
      </c>
      <c r="E4" s="235"/>
      <c r="F4" s="317"/>
    </row>
    <row r="5" spans="1:6" ht="25.5" customHeight="1" x14ac:dyDescent="0.25">
      <c r="A5" s="236"/>
      <c r="B5" s="237"/>
      <c r="C5" s="237"/>
      <c r="D5" s="222" t="s">
        <v>5</v>
      </c>
      <c r="E5" s="237"/>
      <c r="F5" s="317"/>
    </row>
    <row r="6" spans="1:6" ht="25.5" customHeight="1" x14ac:dyDescent="0.25">
      <c r="A6" s="236"/>
      <c r="B6" s="237"/>
      <c r="C6" s="237"/>
      <c r="D6" s="222" t="s">
        <v>6</v>
      </c>
      <c r="E6" s="237"/>
      <c r="F6" s="317"/>
    </row>
    <row r="7" spans="1:6" ht="25.5" customHeight="1" x14ac:dyDescent="0.25">
      <c r="A7" s="236"/>
      <c r="B7" s="237"/>
      <c r="C7" s="237"/>
      <c r="D7" s="222" t="s">
        <v>7</v>
      </c>
      <c r="E7" s="237"/>
      <c r="F7" s="317"/>
    </row>
    <row r="8" spans="1:6" ht="25.5" customHeight="1" x14ac:dyDescent="0.25">
      <c r="A8" s="236"/>
      <c r="B8" s="237"/>
      <c r="C8" s="237"/>
      <c r="D8" s="222" t="s">
        <v>3</v>
      </c>
      <c r="E8" s="237"/>
      <c r="F8" s="317"/>
    </row>
    <row r="9" spans="1:6" ht="25.5" customHeight="1" x14ac:dyDescent="0.25">
      <c r="A9" s="236"/>
      <c r="B9" s="237"/>
      <c r="C9" s="237"/>
      <c r="D9" s="222" t="s">
        <v>8</v>
      </c>
      <c r="E9" s="237"/>
      <c r="F9" s="317"/>
    </row>
    <row r="10" spans="1:6" ht="25.5" customHeight="1" x14ac:dyDescent="0.25">
      <c r="A10" s="236"/>
      <c r="B10" s="237"/>
      <c r="C10" s="237"/>
      <c r="D10" s="222" t="s">
        <v>9</v>
      </c>
      <c r="E10" s="237"/>
      <c r="F10" s="317"/>
    </row>
    <row r="11" spans="1:6" ht="25.5" customHeight="1" x14ac:dyDescent="0.25">
      <c r="A11" s="236"/>
      <c r="B11" s="237"/>
      <c r="C11" s="237"/>
      <c r="D11" s="222" t="s">
        <v>223</v>
      </c>
      <c r="E11" s="237"/>
      <c r="F11" s="317"/>
    </row>
    <row r="12" spans="1:6" ht="25.5" customHeight="1" x14ac:dyDescent="0.25">
      <c r="A12" s="236"/>
      <c r="B12" s="237"/>
      <c r="C12" s="237"/>
      <c r="D12" s="222" t="s">
        <v>10</v>
      </c>
      <c r="E12" s="237"/>
      <c r="F12" s="317"/>
    </row>
    <row r="13" spans="1:6" ht="25.5" customHeight="1" x14ac:dyDescent="0.25">
      <c r="A13" s="236"/>
      <c r="B13" s="237"/>
      <c r="C13" s="237"/>
      <c r="D13" s="222" t="s">
        <v>11</v>
      </c>
      <c r="E13" s="237"/>
      <c r="F13" s="317"/>
    </row>
    <row r="14" spans="1:6" ht="25.5" customHeight="1" x14ac:dyDescent="0.25">
      <c r="A14" s="236"/>
      <c r="B14" s="237"/>
      <c r="C14" s="237"/>
      <c r="D14" s="222" t="s">
        <v>12</v>
      </c>
      <c r="E14" s="237"/>
      <c r="F14" s="317"/>
    </row>
    <row r="15" spans="1:6" ht="18" x14ac:dyDescent="0.25">
      <c r="A15" s="236"/>
      <c r="B15" s="237"/>
      <c r="C15" s="237"/>
      <c r="D15" s="237"/>
      <c r="E15" s="237"/>
      <c r="F15" s="317"/>
    </row>
    <row r="16" spans="1:6" ht="9.75" customHeight="1" x14ac:dyDescent="0.25">
      <c r="A16" s="236"/>
      <c r="B16" s="237"/>
      <c r="C16" s="237"/>
      <c r="D16" s="237"/>
      <c r="E16" s="237"/>
      <c r="F16" s="317"/>
    </row>
    <row r="17" spans="1:6" ht="21" customHeight="1" x14ac:dyDescent="0.25">
      <c r="A17" s="318"/>
      <c r="B17" s="219" t="s">
        <v>490</v>
      </c>
      <c r="C17" s="310"/>
      <c r="D17" s="311"/>
      <c r="E17" s="312" t="s">
        <v>212</v>
      </c>
      <c r="F17" s="220"/>
    </row>
    <row r="18" spans="1:6" ht="29.25" customHeight="1" x14ac:dyDescent="0.2">
      <c r="A18" s="637">
        <v>1</v>
      </c>
      <c r="B18" s="638"/>
      <c r="C18" s="640" t="s">
        <v>269</v>
      </c>
      <c r="D18" s="641"/>
      <c r="E18" s="641"/>
      <c r="F18" s="642"/>
    </row>
    <row r="19" spans="1:6" ht="25.5" customHeight="1" x14ac:dyDescent="0.2">
      <c r="A19" s="637">
        <v>2</v>
      </c>
      <c r="B19" s="638">
        <v>2</v>
      </c>
      <c r="C19" s="640" t="s">
        <v>270</v>
      </c>
      <c r="D19" s="641"/>
      <c r="E19" s="641"/>
      <c r="F19" s="642"/>
    </row>
    <row r="20" spans="1:6" ht="29.25" customHeight="1" x14ac:dyDescent="0.2">
      <c r="A20" s="637">
        <v>3</v>
      </c>
      <c r="B20" s="638">
        <v>3</v>
      </c>
      <c r="C20" s="640" t="s">
        <v>271</v>
      </c>
      <c r="D20" s="641"/>
      <c r="E20" s="641"/>
      <c r="F20" s="642"/>
    </row>
    <row r="21" spans="1:6" ht="25.5" customHeight="1" x14ac:dyDescent="0.2">
      <c r="A21" s="637">
        <v>4</v>
      </c>
      <c r="B21" s="638">
        <v>4</v>
      </c>
      <c r="C21" s="640" t="s">
        <v>264</v>
      </c>
      <c r="D21" s="641"/>
      <c r="E21" s="641"/>
      <c r="F21" s="642"/>
    </row>
    <row r="22" spans="1:6" ht="21" customHeight="1" x14ac:dyDescent="0.25">
      <c r="A22" s="318"/>
      <c r="B22" s="219" t="s">
        <v>491</v>
      </c>
      <c r="C22" s="310"/>
      <c r="D22" s="311"/>
      <c r="E22" s="312" t="s">
        <v>212</v>
      </c>
      <c r="F22" s="220"/>
    </row>
    <row r="23" spans="1:6" ht="19.5" customHeight="1" x14ac:dyDescent="0.25">
      <c r="A23" s="236"/>
      <c r="B23" s="303" t="s">
        <v>213</v>
      </c>
      <c r="C23" s="633" t="s">
        <v>211</v>
      </c>
      <c r="D23" s="633"/>
      <c r="E23" s="633"/>
      <c r="F23" s="317"/>
    </row>
    <row r="24" spans="1:6" ht="19.5" customHeight="1" x14ac:dyDescent="0.25">
      <c r="A24" s="236"/>
      <c r="B24" s="303" t="s">
        <v>213</v>
      </c>
      <c r="C24" s="303" t="s">
        <v>13</v>
      </c>
      <c r="D24" s="303"/>
      <c r="E24" s="303"/>
      <c r="F24" s="317"/>
    </row>
    <row r="25" spans="1:6" ht="19.5" customHeight="1" x14ac:dyDescent="0.25">
      <c r="A25" s="236"/>
      <c r="B25" s="303" t="s">
        <v>213</v>
      </c>
      <c r="C25" s="303" t="s">
        <v>14</v>
      </c>
      <c r="D25" s="303"/>
      <c r="E25" s="303"/>
      <c r="F25" s="317"/>
    </row>
    <row r="26" spans="1:6" ht="19.5" customHeight="1" x14ac:dyDescent="0.25">
      <c r="A26" s="236"/>
      <c r="B26" s="303" t="s">
        <v>213</v>
      </c>
      <c r="C26" s="303" t="s">
        <v>15</v>
      </c>
      <c r="D26" s="303"/>
      <c r="E26" s="303"/>
      <c r="F26" s="317"/>
    </row>
    <row r="27" spans="1:6" ht="19.5" customHeight="1" x14ac:dyDescent="0.25">
      <c r="A27" s="236"/>
      <c r="B27" s="303" t="s">
        <v>213</v>
      </c>
      <c r="C27" s="303" t="s">
        <v>16</v>
      </c>
      <c r="D27" s="303"/>
      <c r="E27" s="303"/>
      <c r="F27" s="317"/>
    </row>
    <row r="28" spans="1:6" ht="19.5" customHeight="1" x14ac:dyDescent="0.25">
      <c r="A28" s="308"/>
      <c r="B28" s="309" t="s">
        <v>213</v>
      </c>
      <c r="C28" s="309" t="s">
        <v>17</v>
      </c>
      <c r="D28" s="309"/>
      <c r="E28" s="309"/>
      <c r="F28" s="319"/>
    </row>
    <row r="29" spans="1:6" ht="22.5" customHeight="1" x14ac:dyDescent="0.7">
      <c r="A29" s="316"/>
      <c r="B29" s="581" t="s">
        <v>360</v>
      </c>
      <c r="C29" s="581"/>
      <c r="D29" s="639" t="s">
        <v>140</v>
      </c>
      <c r="E29" s="639"/>
      <c r="F29" s="317"/>
    </row>
    <row r="30" spans="1:6" ht="22.5" customHeight="1" x14ac:dyDescent="0.7">
      <c r="A30" s="316"/>
      <c r="B30" s="304"/>
      <c r="C30" s="633" t="s">
        <v>217</v>
      </c>
      <c r="D30" s="633"/>
      <c r="E30" s="633"/>
      <c r="F30" s="317"/>
    </row>
    <row r="31" spans="1:6" ht="22.5" customHeight="1" x14ac:dyDescent="0.7">
      <c r="A31" s="316"/>
      <c r="B31" s="304"/>
      <c r="C31" s="633" t="s">
        <v>218</v>
      </c>
      <c r="D31" s="633"/>
      <c r="E31" s="633"/>
      <c r="F31" s="317"/>
    </row>
    <row r="32" spans="1:6" ht="22.5" customHeight="1" x14ac:dyDescent="0.7">
      <c r="A32" s="316"/>
      <c r="B32" s="304"/>
      <c r="C32" s="633" t="s">
        <v>219</v>
      </c>
      <c r="D32" s="633"/>
      <c r="E32" s="633"/>
      <c r="F32" s="317"/>
    </row>
    <row r="33" spans="1:6" ht="22.5" customHeight="1" x14ac:dyDescent="0.7">
      <c r="A33" s="316"/>
      <c r="B33" s="304"/>
      <c r="C33" s="633" t="s">
        <v>220</v>
      </c>
      <c r="D33" s="633"/>
      <c r="E33" s="633"/>
      <c r="F33" s="317"/>
    </row>
    <row r="34" spans="1:6" ht="22.5" customHeight="1" x14ac:dyDescent="0.7">
      <c r="A34" s="316"/>
      <c r="B34" s="304"/>
      <c r="C34" s="633" t="s">
        <v>221</v>
      </c>
      <c r="D34" s="633"/>
      <c r="E34" s="633"/>
      <c r="F34" s="317"/>
    </row>
    <row r="35" spans="1:6" ht="22.5" customHeight="1" x14ac:dyDescent="0.7">
      <c r="A35" s="316"/>
      <c r="B35" s="304"/>
      <c r="C35" s="633" t="s">
        <v>216</v>
      </c>
      <c r="D35" s="633"/>
      <c r="E35" s="633"/>
      <c r="F35" s="317"/>
    </row>
    <row r="36" spans="1:6" s="324" customFormat="1" ht="33.75" customHeight="1" x14ac:dyDescent="0.2">
      <c r="A36" s="321"/>
      <c r="B36" s="322"/>
      <c r="C36" s="633" t="s">
        <v>215</v>
      </c>
      <c r="D36" s="633"/>
      <c r="E36" s="633"/>
      <c r="F36" s="323"/>
    </row>
    <row r="37" spans="1:6" ht="30" customHeight="1" x14ac:dyDescent="0.7">
      <c r="A37" s="316"/>
      <c r="B37" s="304"/>
      <c r="C37" s="633" t="s">
        <v>214</v>
      </c>
      <c r="D37" s="633"/>
      <c r="E37" s="633"/>
      <c r="F37" s="317"/>
    </row>
    <row r="38" spans="1:6" x14ac:dyDescent="0.2">
      <c r="A38" s="238"/>
      <c r="B38" s="239"/>
      <c r="C38" s="239"/>
      <c r="D38" s="239"/>
      <c r="E38" s="239"/>
      <c r="F38" s="319"/>
    </row>
  </sheetData>
  <protectedRanges>
    <protectedRange sqref="C1:E1 A17:E17 A2:C16 D3:E16 A18 A22:E28 A29:B29 C29 A38:E39 A19:B21" name="Диапазон1_4"/>
    <protectedRange sqref="A30:D37" name="Диапазон1_4_1"/>
    <protectedRange sqref="E21 C18:D21" name="Диапазон1_4_2"/>
  </protectedRanges>
  <mergeCells count="22">
    <mergeCell ref="A20:B20"/>
    <mergeCell ref="A21:B21"/>
    <mergeCell ref="C18:F18"/>
    <mergeCell ref="C19:F19"/>
    <mergeCell ref="C20:F20"/>
    <mergeCell ref="C21:F21"/>
    <mergeCell ref="C37:E37"/>
    <mergeCell ref="C23:E23"/>
    <mergeCell ref="D2:E2"/>
    <mergeCell ref="B1:D1"/>
    <mergeCell ref="B2:C2"/>
    <mergeCell ref="A18:B18"/>
    <mergeCell ref="A19:B19"/>
    <mergeCell ref="D29:E29"/>
    <mergeCell ref="B29:C29"/>
    <mergeCell ref="C30:E30"/>
    <mergeCell ref="C36:E36"/>
    <mergeCell ref="C35:E35"/>
    <mergeCell ref="C34:E34"/>
    <mergeCell ref="C33:E33"/>
    <mergeCell ref="C32:E32"/>
    <mergeCell ref="C31:E31"/>
  </mergeCells>
  <hyperlinks>
    <hyperlink ref="D2" location="Содержание!B1" display="Вернуться к содержанию"/>
    <hyperlink ref="D29" location="Содержание!B1" display="Вернуться к содержанию"/>
    <hyperlink ref="E17" location="'Прайс ОВ'!A1" display="прайс-лист"/>
    <hyperlink ref="E22" location="'Прайс доп.опции'!A1" display="прайс-лист"/>
  </hyperlinks>
  <pageMargins left="0.7" right="0.7" top="0.75" bottom="0.75" header="0.3" footer="0.3"/>
  <pageSetup scale="65" orientation="portrait" r:id="rId1"/>
  <colBreaks count="1" manualBreakCount="1">
    <brk id="6" max="44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16</vt:i4>
      </vt:variant>
      <vt:variant>
        <vt:lpstr>Именованные диапазоны</vt:lpstr>
      </vt:variant>
      <vt:variant>
        <vt:i4>17</vt:i4>
      </vt:variant>
    </vt:vector>
  </HeadingPairs>
  <TitlesOfParts>
    <vt:vector size="33" baseType="lpstr">
      <vt:lpstr>Содержание</vt:lpstr>
      <vt:lpstr>Прайс ОВ</vt:lpstr>
      <vt:lpstr>Прайс РВ</vt:lpstr>
      <vt:lpstr>Прайс Калитка</vt:lpstr>
      <vt:lpstr>Прайс СО</vt:lpstr>
      <vt:lpstr>Прайс доп.опции</vt:lpstr>
      <vt:lpstr>Материал заполнения</vt:lpstr>
      <vt:lpstr>Цветовая гамма</vt:lpstr>
      <vt:lpstr>Описание ОВ</vt:lpstr>
      <vt:lpstr>Описание РВ</vt:lpstr>
      <vt:lpstr>Описание Калитки</vt:lpstr>
      <vt:lpstr>Типы заполнения ОВ</vt:lpstr>
      <vt:lpstr>Типы заполнения РВ</vt:lpstr>
      <vt:lpstr>Типы заполнения Калитки</vt:lpstr>
      <vt:lpstr>data</vt:lpstr>
      <vt:lpstr>Доп. инфо</vt:lpstr>
      <vt:lpstr>'Прайс ОВ'!Заголовки_для_печати</vt:lpstr>
      <vt:lpstr>'Описание Калитки'!Область_печати</vt:lpstr>
      <vt:lpstr>'Описание ОВ'!Область_печати</vt:lpstr>
      <vt:lpstr>'Описание РВ'!Область_печати</vt:lpstr>
      <vt:lpstr>'Прайс доп.опции'!Область_печати</vt:lpstr>
      <vt:lpstr>'Прайс Калитка'!Область_печати</vt:lpstr>
      <vt:lpstr>'Прайс ОВ'!Область_печати</vt:lpstr>
      <vt:lpstr>'Прайс РВ'!Область_печати</vt:lpstr>
      <vt:lpstr>'Прайс СО'!Область_печати</vt:lpstr>
      <vt:lpstr>Содержание!Область_печати</vt:lpstr>
      <vt:lpstr>'Типы заполнения Калитки'!Область_печати</vt:lpstr>
      <vt:lpstr>'Типы заполнения ОВ'!Область_печати</vt:lpstr>
      <vt:lpstr>'Типы заполнения РВ'!Область_печати</vt:lpstr>
      <vt:lpstr>'Цветовая гамма'!Область_печати</vt:lpstr>
      <vt:lpstr>Ответы</vt:lpstr>
      <vt:lpstr>ПереченьЗаполнений</vt:lpstr>
      <vt:lpstr>ШиринаПрофиля</vt:lpstr>
    </vt:vector>
  </TitlesOfParts>
  <Company>ALUTECH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Guschin</dc:creator>
  <cp:lastModifiedBy>Колесникович Людмила Ивановна</cp:lastModifiedBy>
  <cp:lastPrinted>2019-03-21T08:46:45Z</cp:lastPrinted>
  <dcterms:created xsi:type="dcterms:W3CDTF">2003-07-10T07:35:28Z</dcterms:created>
  <dcterms:modified xsi:type="dcterms:W3CDTF">2021-01-31T23:17:36Z</dcterms:modified>
</cp:coreProperties>
</file>